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150" windowHeight="11640" tabRatio="700" activeTab="0"/>
  </bookViews>
  <sheets>
    <sheet name="Summary" sheetId="1" r:id="rId1"/>
    <sheet name="AggressiveRollout" sheetId="2" r:id="rId2"/>
    <sheet name="ConservativeRollout" sheetId="3" r:id="rId3"/>
    <sheet name="MembershipRamp" sheetId="4" r:id="rId4"/>
    <sheet name="ResumeRamp" sheetId="5" r:id="rId5"/>
    <sheet name="MetroAreas" sheetId="6" r:id="rId6"/>
  </sheets>
  <definedNames/>
  <calcPr fullCalcOnLoad="1"/>
</workbook>
</file>

<file path=xl/sharedStrings.xml><?xml version="1.0" encoding="utf-8"?>
<sst xmlns="http://schemas.openxmlformats.org/spreadsheetml/2006/main" count="790" uniqueCount="340">
  <si>
    <t>Months</t>
  </si>
  <si>
    <t>Resume Access National Pricing (TBA with National Exposure)</t>
  </si>
  <si>
    <t>Resume Access Metro Pricing (per user)</t>
  </si>
  <si>
    <t>Month 1</t>
  </si>
  <si>
    <t>Month 2</t>
  </si>
  <si>
    <t>Month 3</t>
  </si>
  <si>
    <t>Month 4</t>
  </si>
  <si>
    <t>Month 5</t>
  </si>
  <si>
    <t>Month 6</t>
  </si>
  <si>
    <t>Month 9</t>
  </si>
  <si>
    <t>Month 10</t>
  </si>
  <si>
    <t>Month 11</t>
  </si>
  <si>
    <t>Month</t>
  </si>
  <si>
    <t>Month 14</t>
  </si>
  <si>
    <t>Month 15</t>
  </si>
  <si>
    <t>Month 16</t>
  </si>
  <si>
    <t>Month 17</t>
  </si>
  <si>
    <t>Month 18</t>
  </si>
  <si>
    <t>Month 21</t>
  </si>
  <si>
    <t>Month 22</t>
  </si>
  <si>
    <t>Month 23</t>
  </si>
  <si>
    <t>Inside Sales Rep1</t>
  </si>
  <si>
    <t>Inside Sales Rep3</t>
  </si>
  <si>
    <t>Inside Sales Rep4</t>
  </si>
  <si>
    <t>Inside Sales Rep2</t>
  </si>
  <si>
    <t>Month 12*</t>
  </si>
  <si>
    <t>Month 13</t>
  </si>
  <si>
    <t>Month 19*</t>
  </si>
  <si>
    <t>Month 20*</t>
  </si>
  <si>
    <t>Month 24*</t>
  </si>
  <si>
    <t>Month 0</t>
  </si>
  <si>
    <t>Website Software/Hosting</t>
  </si>
  <si>
    <t>Inhouse Software</t>
  </si>
  <si>
    <t>Marketing/PR</t>
  </si>
  <si>
    <t>Office &amp; Facilities</t>
  </si>
  <si>
    <t>Inhouse Hardware/Opsys</t>
  </si>
  <si>
    <t>Custom Development</t>
  </si>
  <si>
    <t>Total Non-Employee Cost</t>
  </si>
  <si>
    <t>Net Profit/Loss from Operations</t>
  </si>
  <si>
    <t>United States</t>
  </si>
  <si>
    <t>Financials* ($)</t>
  </si>
  <si>
    <t>Revenues</t>
  </si>
  <si>
    <t>Expenditures</t>
  </si>
  <si>
    <t>Net</t>
  </si>
  <si>
    <t>* In Thousands (000) in USD – US Dollar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</si>
  <si>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</si>
  <si>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</si>
  <si>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</si>
  <si>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</si>
  <si>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</si>
  <si>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</si>
  <si>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</si>
  <si>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</si>
  <si>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</si>
  <si>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</si>
  <si>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</si>
  <si>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36*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</si>
  <si>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</si>
  <si>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</si>
  <si>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</si>
  <si>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</si>
  <si>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</si>
  <si>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</si>
  <si>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</si>
  <si>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</si>
  <si>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</si>
  <si>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</si>
  <si>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</si>
  <si>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48*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</si>
  <si>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</si>
  <si>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</si>
  <si>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</si>
  <si>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</si>
  <si>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</si>
  <si>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</si>
  <si>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</si>
  <si>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</si>
  <si>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</si>
  <si>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</si>
  <si>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</si>
  <si>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60*</t>
  </si>
  <si>
    <t>Funding Available</t>
  </si>
  <si>
    <t>Month 8</t>
  </si>
  <si>
    <t>Month 7</t>
  </si>
  <si>
    <t>Cumulative Cashflow</t>
  </si>
  <si>
    <t>Total Expenditures</t>
  </si>
  <si>
    <t>Total Revenues</t>
  </si>
  <si>
    <t xml:space="preserve">Cost of Employees </t>
  </si>
  <si>
    <t>Inside Sales Rep6</t>
  </si>
  <si>
    <t>Inside Sales Rep7</t>
  </si>
  <si>
    <t>Inside Sales Rep8</t>
  </si>
  <si>
    <t>Inside Sales Rep9</t>
  </si>
  <si>
    <t>Inside Sales Rep10</t>
  </si>
  <si>
    <t>Inside Sales Rep5</t>
  </si>
  <si>
    <t>Metro 1</t>
  </si>
  <si>
    <t>Metro 2</t>
  </si>
  <si>
    <t>Metro 3</t>
  </si>
  <si>
    <t>Metro 4</t>
  </si>
  <si>
    <t>Metro 5</t>
  </si>
  <si>
    <t>Metro 6</t>
  </si>
  <si>
    <t>Metro 7</t>
  </si>
  <si>
    <t>Metro 8</t>
  </si>
  <si>
    <t>Metro 9</t>
  </si>
  <si>
    <t>Metro 10</t>
  </si>
  <si>
    <t>Metro 11</t>
  </si>
  <si>
    <t>Metro 12</t>
  </si>
  <si>
    <t>Metro 13</t>
  </si>
  <si>
    <t>Metro 14</t>
  </si>
  <si>
    <t>Metro 15</t>
  </si>
  <si>
    <t>Metro 16</t>
  </si>
  <si>
    <t>Metro 17</t>
  </si>
  <si>
    <t>Metro 18</t>
  </si>
  <si>
    <t>Metro 19</t>
  </si>
  <si>
    <t>Metro 20</t>
  </si>
  <si>
    <t>Member Ramp Up by Month per Metro Area</t>
  </si>
  <si>
    <t>New York-Newark-Bridgeport, NY-NJ-CT-PA</t>
  </si>
  <si>
    <t>Los Angeles-Long Beach-Riverside, CA</t>
  </si>
  <si>
    <t>Chicago-Naperville-Michigan City, IL-IN-WI</t>
  </si>
  <si>
    <t>Washington-Baltimore-No. Virginia, DC-MD-VA-WV</t>
  </si>
  <si>
    <t>San Jose-San Francisco-Oakland, CA</t>
  </si>
  <si>
    <t>Philadelphia-Camden-Vineland, PA-NJ-DE-MD</t>
  </si>
  <si>
    <t>Dallas-Fort Worth, TX</t>
  </si>
  <si>
    <t>Boston-Worcester-Manchester, MA-NH</t>
  </si>
  <si>
    <t>Detroit-Warren-Flint, MI</t>
  </si>
  <si>
    <t xml:space="preserve">Miami-Fort Lauderdale-Miami Beach, FL </t>
  </si>
  <si>
    <t>Houston-Baytown-Huntsville, TX</t>
  </si>
  <si>
    <t>Atlanta-Sandy Springs-Gainesville, GA-AL</t>
  </si>
  <si>
    <t>Seattle-Tacoma-Olympia, WA</t>
  </si>
  <si>
    <t xml:space="preserve">Phoenix-Mesa-Scottsdale, AZ </t>
  </si>
  <si>
    <t>Minneapolis-St. Paul-St. Cloud, MN-WI</t>
  </si>
  <si>
    <t>Cleveland-Akron-Elyria, OH</t>
  </si>
  <si>
    <t xml:space="preserve">San Diego-Carlsbad-San Marcos, CA </t>
  </si>
  <si>
    <t>St. Louis-St. Charles-Farmington, MO-IL</t>
  </si>
  <si>
    <t>Metro Name</t>
  </si>
  <si>
    <t>Establishments</t>
  </si>
  <si>
    <t>Denver-Aurora-Boulder, CO</t>
  </si>
  <si>
    <t xml:space="preserve">Tampa-St. Petersburg-Clearwater, FL </t>
  </si>
  <si>
    <t>Total</t>
  </si>
  <si>
    <t>Total Population 2004</t>
  </si>
  <si>
    <t>Total Employees</t>
  </si>
  <si>
    <t>Firms with 100+  Employees</t>
  </si>
  <si>
    <t>First Year</t>
  </si>
  <si>
    <t>Second Year</t>
  </si>
  <si>
    <t>Third Year</t>
  </si>
  <si>
    <t>Fourth Year</t>
  </si>
  <si>
    <t>Fifth Year</t>
  </si>
  <si>
    <t>Revenue Per Month</t>
  </si>
  <si>
    <t>Cumulative Revenue</t>
  </si>
  <si>
    <t>Average Corporate Account Sale Days 1-90</t>
  </si>
  <si>
    <t>Average Small to Medium Account Sale Days 1-90</t>
  </si>
  <si>
    <t>1 Metro Annual Resume Seat</t>
  </si>
  <si>
    <t>Average Corporate Account Sale Days 91-180</t>
  </si>
  <si>
    <t>Average Small to Medium Account Sale Days 91-180</t>
  </si>
  <si>
    <t>1 - 1.5 Metro Annual Resume Seats</t>
  </si>
  <si>
    <t>Average Corporate Account Sale Days 181 - 365</t>
  </si>
  <si>
    <t>Average Small to Medium Account Sale Days 181- 365</t>
  </si>
  <si>
    <t>1.5 - 2 Metro Annual Resume Seats</t>
  </si>
  <si>
    <t>mix of 0-3 Month Metro Resume Seats</t>
  </si>
  <si>
    <t>Field Sales Rep1</t>
  </si>
  <si>
    <t>Field Sales Rep2</t>
  </si>
  <si>
    <t>Inside Sales Rep11</t>
  </si>
  <si>
    <t>Inside Sales Rep12</t>
  </si>
  <si>
    <t>Inside Sales Rep13</t>
  </si>
  <si>
    <t>Inside Sales Rep14</t>
  </si>
  <si>
    <t>Inside Sales Rep15</t>
  </si>
  <si>
    <t>Field Sales Rep3</t>
  </si>
  <si>
    <t>Inside Sales Rep16</t>
  </si>
  <si>
    <t>Inside Sales Rep17</t>
  </si>
  <si>
    <t>Inside Sales Rep18</t>
  </si>
  <si>
    <t>Senior Product Manager</t>
  </si>
  <si>
    <t>Maketing Manager</t>
  </si>
  <si>
    <t>Inside Sales Rep19</t>
  </si>
  <si>
    <t>Inside Sales Rep20</t>
  </si>
  <si>
    <t>Inside Sales Rep21</t>
  </si>
  <si>
    <t>Inside Sales Rep22</t>
  </si>
  <si>
    <t>Inside Sales Rep23</t>
  </si>
  <si>
    <t>Inside Sales Rep24</t>
  </si>
  <si>
    <t>Inside Sales Rep25</t>
  </si>
  <si>
    <t>Inside Sales Rep26</t>
  </si>
  <si>
    <t>Inside Sales Rep27</t>
  </si>
  <si>
    <t>Inside Sales Rep28</t>
  </si>
  <si>
    <t>Inside Sales Rep29</t>
  </si>
  <si>
    <t>Inside Sales Rep30</t>
  </si>
  <si>
    <t>Inside Sales Rep31</t>
  </si>
  <si>
    <t>Inside Sales Rep32</t>
  </si>
  <si>
    <t>Inside Sales Rep33</t>
  </si>
  <si>
    <t>Inside Sales Rep34</t>
  </si>
  <si>
    <t>Inside Sales Rep35</t>
  </si>
  <si>
    <t>Inside Sales Rep36</t>
  </si>
  <si>
    <t>Field Sales Rep4</t>
  </si>
  <si>
    <t>Field Sales Rep5</t>
  </si>
  <si>
    <t>Field Sales Rep6</t>
  </si>
  <si>
    <t>Field Sales Rep7</t>
  </si>
  <si>
    <t>Revenue</t>
  </si>
  <si>
    <t>Salary</t>
  </si>
  <si>
    <t>VP Business Development</t>
  </si>
  <si>
    <t>Ramp addl sales rep every 2 months</t>
  </si>
  <si>
    <t>Monthly Totals</t>
  </si>
  <si>
    <t>Contract Recruiter</t>
  </si>
  <si>
    <t>Conservative Model Operating Summary</t>
  </si>
  <si>
    <t>Memberships</t>
  </si>
  <si>
    <t>Aggressive Rollout Pricing Elements</t>
  </si>
  <si>
    <t>Aggressive Rollout Revenue Projection Details</t>
  </si>
  <si>
    <t>Aggressive Rollout Personnel Cost Details</t>
  </si>
  <si>
    <t>Aggressive Rollout Operating Summary</t>
  </si>
  <si>
    <t>Conservative Model Revenue Details</t>
  </si>
  <si>
    <t>Conservative Rollout and Revenue Formula</t>
  </si>
  <si>
    <t>Funding Target</t>
  </si>
  <si>
    <t xml:space="preserve">Aggressive Rollout and Revenue Formula </t>
  </si>
  <si>
    <t>Charter Corporate Membership</t>
  </si>
  <si>
    <t>Annual Contract</t>
  </si>
  <si>
    <t>Featured Employer Package</t>
  </si>
  <si>
    <t>Monthly</t>
  </si>
  <si>
    <t>Resume Database License</t>
  </si>
  <si>
    <t>Premium Package</t>
  </si>
  <si>
    <t>100 - 30 day job postings, company profile, website link, resume database - 3 months</t>
  </si>
  <si>
    <t>Basic Package</t>
  </si>
  <si>
    <t>50 - 30 day job postings, company profile, website link, resume database - 1 month</t>
  </si>
  <si>
    <t>Membership Fee</t>
  </si>
  <si>
    <t>Conservative Rollout Pricing Elements</t>
  </si>
  <si>
    <t>First 6 month sales period per rep</t>
  </si>
  <si>
    <t xml:space="preserve"> per month =</t>
  </si>
  <si>
    <t>Resume Database Licenses</t>
  </si>
  <si>
    <t>Corporate Packages</t>
  </si>
  <si>
    <t>Featured Employer Packages</t>
  </si>
  <si>
    <t>Premium Packages</t>
  </si>
  <si>
    <t>Basic Packages</t>
  </si>
  <si>
    <t>Second 6 month sales period  and beyond per rep</t>
  </si>
  <si>
    <t xml:space="preserve">  Monthly revenue per rep</t>
  </si>
  <si>
    <t>Staff up to 20 reps plus 5 staff in 5 years</t>
  </si>
  <si>
    <t>Staff up to 42 reps plus 8 staff in five years</t>
  </si>
  <si>
    <t>Employer fee per job posting per month</t>
  </si>
  <si>
    <t>Ramp addl sales rep every 3 months</t>
  </si>
  <si>
    <t>Commission % on sales</t>
  </si>
  <si>
    <t>Benefit amount per month</t>
  </si>
  <si>
    <t xml:space="preserve"> Sales Rep2</t>
  </si>
  <si>
    <t xml:space="preserve"> Sales Rep3</t>
  </si>
  <si>
    <t xml:space="preserve"> Sales Rep4</t>
  </si>
  <si>
    <t xml:space="preserve"> Sales Rep5</t>
  </si>
  <si>
    <t xml:space="preserve"> Sales Rep6</t>
  </si>
  <si>
    <t xml:space="preserve"> Sales Rep7</t>
  </si>
  <si>
    <t xml:space="preserve"> Sales Rep8</t>
  </si>
  <si>
    <t xml:space="preserve"> Sales Rep9</t>
  </si>
  <si>
    <t xml:space="preserve"> Sales Rep10</t>
  </si>
  <si>
    <t xml:space="preserve"> Sales Rep11</t>
  </si>
  <si>
    <t xml:space="preserve"> Sales Rep12</t>
  </si>
  <si>
    <t xml:space="preserve"> Sales Rep13</t>
  </si>
  <si>
    <t xml:space="preserve"> Sales Rep14</t>
  </si>
  <si>
    <t xml:space="preserve"> Sales Rep15</t>
  </si>
  <si>
    <t xml:space="preserve"> Sales Rep16</t>
  </si>
  <si>
    <t xml:space="preserve"> Sales Rep17</t>
  </si>
  <si>
    <t xml:space="preserve"> Sales Rep18</t>
  </si>
  <si>
    <t xml:space="preserve"> Sales Rep19</t>
  </si>
  <si>
    <t xml:space="preserve"> Sales Rep20</t>
  </si>
  <si>
    <t xml:space="preserve"> Sales Rep1</t>
  </si>
  <si>
    <t>Conservative Rollout Personnel Cost Details</t>
  </si>
  <si>
    <t>Resume Ramp Up</t>
  </si>
  <si>
    <t>Resumes per Month</t>
  </si>
  <si>
    <t>1 City Total</t>
  </si>
  <si>
    <t>City 1</t>
  </si>
  <si>
    <t>City 2</t>
  </si>
  <si>
    <t>City 3</t>
  </si>
  <si>
    <t>City 4</t>
  </si>
  <si>
    <t>City 5</t>
  </si>
  <si>
    <t>City 6</t>
  </si>
  <si>
    <t>City 7</t>
  </si>
  <si>
    <t>City 8</t>
  </si>
  <si>
    <t>City 9</t>
  </si>
  <si>
    <t>City 10</t>
  </si>
  <si>
    <t>City 11</t>
  </si>
  <si>
    <t>City 12</t>
  </si>
  <si>
    <t>City 13</t>
  </si>
  <si>
    <t>City 14</t>
  </si>
  <si>
    <t>City 15</t>
  </si>
  <si>
    <t>members</t>
  </si>
  <si>
    <t>Uvs</t>
  </si>
  <si>
    <t>Metro Area Analysis</t>
  </si>
  <si>
    <t>Sales Rep 1</t>
  </si>
  <si>
    <t>Sales Rep 2</t>
  </si>
  <si>
    <t>Sales Rep 3</t>
  </si>
  <si>
    <t>Sales Rep 4</t>
  </si>
  <si>
    <t>Sales Rep 5</t>
  </si>
  <si>
    <t>Sales Rep 6</t>
  </si>
  <si>
    <t>Sales Rep 7</t>
  </si>
  <si>
    <t>Sales Rep 8</t>
  </si>
  <si>
    <t>Sales Rep 9</t>
  </si>
  <si>
    <t>Sales Rep 10</t>
  </si>
  <si>
    <t>Sales Rep 11</t>
  </si>
  <si>
    <t>Sales Rep 12</t>
  </si>
  <si>
    <t>Sales Rep 13</t>
  </si>
  <si>
    <t>Sales Rep 14</t>
  </si>
  <si>
    <t>Sales Rep 15</t>
  </si>
  <si>
    <t>Sales Rep 16</t>
  </si>
  <si>
    <t>Sales Rep 17</t>
  </si>
  <si>
    <t>Sales Rep 18</t>
  </si>
  <si>
    <t>Sales Rep 19</t>
  </si>
  <si>
    <t>Sales Rep 20</t>
  </si>
  <si>
    <t>Number of jobs   =</t>
  </si>
  <si>
    <t>Resume Seats  =</t>
  </si>
  <si>
    <t>Number of jobs  =</t>
  </si>
  <si>
    <t>Inside Sales Rep</t>
  </si>
  <si>
    <t>Field Sales Rep</t>
  </si>
  <si>
    <t>Month 14+</t>
  </si>
  <si>
    <t>Month 12</t>
  </si>
  <si>
    <t># Users</t>
  </si>
  <si>
    <t>5+</t>
  </si>
  <si>
    <t>Monthly salary per Field Sales Rep</t>
  </si>
  <si>
    <t>Monthly salary per Inside Sales Rep</t>
  </si>
  <si>
    <t>Job Posting - 30 Days</t>
  </si>
  <si>
    <t>Base</t>
  </si>
  <si>
    <t>Annually</t>
  </si>
  <si>
    <t>CEO</t>
  </si>
  <si>
    <t>Sales Manager</t>
  </si>
  <si>
    <t>Marketing Manager</t>
  </si>
  <si>
    <t>Customer Support Rep</t>
  </si>
  <si>
    <t>Salaries</t>
  </si>
  <si>
    <t>Customer Support Rep1</t>
  </si>
  <si>
    <t>Customer Support Rep2</t>
  </si>
  <si>
    <t>Sales Manager2</t>
  </si>
  <si>
    <t>Sales Manager1</t>
  </si>
  <si>
    <t>Minimum Investment Needed  =</t>
  </si>
  <si>
    <t>Monthly Sales Per Rep</t>
  </si>
  <si>
    <t>Access to all employer postings</t>
  </si>
  <si>
    <t>Monthly Total</t>
  </si>
  <si>
    <t>Cumulative Total</t>
  </si>
  <si>
    <t>Operating Costs</t>
  </si>
  <si>
    <t>Aggressive</t>
  </si>
  <si>
    <t>Conservative</t>
  </si>
  <si>
    <t>both increase 25% in Year 5</t>
  </si>
  <si>
    <t>month 1 &amp; 2 only</t>
  </si>
  <si>
    <t>both increase by initial amount each year</t>
  </si>
  <si>
    <t>first 5 months and months 9-10 only</t>
  </si>
  <si>
    <t xml:space="preserve"> Any Address Dr.</t>
  </si>
  <si>
    <t>Fountain Hills, AZ 85268</t>
  </si>
  <si>
    <t xml:space="preserve">NewJobs Web, Inc. </t>
  </si>
  <si>
    <t>Sample Financial Model - Provided by Marty Zwilling, CEO &amp; Founder Startup Professionals</t>
  </si>
  <si>
    <t xml:space="preserve">Email: marty@startupprofessionals.com </t>
  </si>
  <si>
    <t>Phone: 480-789-1621</t>
  </si>
  <si>
    <t>Date: 4/9/2009</t>
  </si>
  <si>
    <t xml:space="preserve"> CEO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</si>
</sst>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_);\(0.00\)"/>
    <numFmt numFmtId="170" formatCode="0_);\(0\)"/>
    <numFmt numFmtId="171" formatCode="0.0"/>
    <numFmt numFmtId="172" formatCode="_(* #,##0.0_);_(* \(#,##0.0\);_(* &quot;-&quot;?_);_(@_)"/>
    <numFmt numFmtId="173" formatCode="_(* #,##0.000_);_(* \(#,##0.000\);_(* &quot;-&quot;???_);_(@_)"/>
    <numFmt numFmtId="174" formatCode="&quot;$&quot;#,##0"/>
    <numFmt numFmtId="175" formatCode="0.000000%"/>
    <numFmt numFmtId="176" formatCode="&quot;$&quot;#,##0.0_);[Red]\(&quot;$&quot;#,##0.0\)"/>
  </numFmts>
  <fonts count="36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Helvetica"/>
      <family val="2"/>
    </font>
    <font>
      <sz val="8"/>
      <name val="Helvetica"/>
      <family val="2"/>
    </font>
    <font>
      <b/>
      <sz val="9"/>
      <color indexed="62"/>
      <name val="Helvetica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8"/>
      <name val="Calibri"/>
      <family val="2"/>
    </font>
    <font>
      <sz val="11"/>
      <name val="Calibri"/>
      <family val="2"/>
    </font>
    <font>
      <sz val="11"/>
      <name val="Arial"/>
      <family val="0"/>
    </font>
    <font>
      <b/>
      <u val="single"/>
      <sz val="20"/>
      <color indexed="8"/>
      <name val="Calibri"/>
      <family val="2"/>
    </font>
    <font>
      <b/>
      <u val="single"/>
      <sz val="20"/>
      <name val="Arial"/>
      <family val="2"/>
    </font>
    <font>
      <b/>
      <sz val="8"/>
      <color indexed="10"/>
      <name val="Arial"/>
      <family val="0"/>
    </font>
    <font>
      <sz val="8"/>
      <color indexed="8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Arial"/>
      <family val="0"/>
    </font>
    <font>
      <b/>
      <u val="single"/>
      <sz val="2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60" applyFill="1" applyBorder="1">
      <alignment/>
      <protection/>
    </xf>
    <xf numFmtId="43" fontId="1" fillId="0" borderId="0" xfId="42" applyFont="1" applyFill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6" borderId="10" xfId="0" applyFont="1" applyFill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1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19" fillId="0" borderId="13" xfId="0" applyNumberFormat="1" applyFont="1" applyBorder="1" applyAlignment="1">
      <alignment wrapText="1"/>
    </xf>
    <xf numFmtId="170" fontId="19" fillId="0" borderId="13" xfId="0" applyNumberFormat="1" applyFont="1" applyBorder="1" applyAlignment="1">
      <alignment/>
    </xf>
    <xf numFmtId="170" fontId="19" fillId="0" borderId="15" xfId="0" applyNumberFormat="1" applyFont="1" applyBorder="1" applyAlignment="1">
      <alignment/>
    </xf>
    <xf numFmtId="0" fontId="1" fillId="0" borderId="0" xfId="57">
      <alignment/>
      <protection/>
    </xf>
    <xf numFmtId="0" fontId="1" fillId="10" borderId="0" xfId="58" applyFont="1" applyFill="1">
      <alignment/>
      <protection/>
    </xf>
    <xf numFmtId="0" fontId="1" fillId="10" borderId="0" xfId="57" applyFill="1">
      <alignment/>
      <protection/>
    </xf>
    <xf numFmtId="0" fontId="0" fillId="10" borderId="0" xfId="0" applyFill="1" applyAlignment="1">
      <alignment/>
    </xf>
    <xf numFmtId="164" fontId="1" fillId="10" borderId="0" xfId="44" applyNumberFormat="1" applyFont="1" applyFill="1" applyAlignment="1">
      <alignment/>
    </xf>
    <xf numFmtId="0" fontId="1" fillId="10" borderId="0" xfId="62" applyFill="1">
      <alignment/>
      <protection/>
    </xf>
    <xf numFmtId="0" fontId="25" fillId="10" borderId="0" xfId="0" applyFont="1" applyFill="1" applyAlignment="1">
      <alignment/>
    </xf>
    <xf numFmtId="0" fontId="26" fillId="0" borderId="0" xfId="57" applyFont="1">
      <alignment/>
      <protection/>
    </xf>
    <xf numFmtId="0" fontId="16" fillId="24" borderId="0" xfId="57" applyFont="1" applyFill="1">
      <alignment/>
      <protection/>
    </xf>
    <xf numFmtId="0" fontId="1" fillId="24" borderId="0" xfId="57" applyFill="1">
      <alignment/>
      <protection/>
    </xf>
    <xf numFmtId="44" fontId="1" fillId="24" borderId="0" xfId="44" applyFont="1" applyFill="1" applyAlignment="1">
      <alignment/>
    </xf>
    <xf numFmtId="44" fontId="16" fillId="24" borderId="9" xfId="67" applyNumberFormat="1" applyFill="1" applyAlignment="1">
      <alignment/>
    </xf>
    <xf numFmtId="44" fontId="16" fillId="24" borderId="9" xfId="67" applyNumberFormat="1" applyFont="1" applyFill="1" applyAlignment="1">
      <alignment/>
    </xf>
    <xf numFmtId="0" fontId="27" fillId="0" borderId="0" xfId="0" applyFont="1" applyAlignment="1">
      <alignment/>
    </xf>
    <xf numFmtId="10" fontId="1" fillId="10" borderId="0" xfId="62" applyNumberFormat="1" applyFill="1">
      <alignment/>
      <protection/>
    </xf>
    <xf numFmtId="0" fontId="28" fillId="0" borderId="0" xfId="0" applyFont="1" applyAlignment="1">
      <alignment/>
    </xf>
    <xf numFmtId="17" fontId="28" fillId="0" borderId="0" xfId="0" applyNumberFormat="1" applyFont="1" applyAlignment="1">
      <alignment/>
    </xf>
    <xf numFmtId="8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29" fillId="0" borderId="0" xfId="59" applyFont="1">
      <alignment/>
      <protection/>
    </xf>
    <xf numFmtId="49" fontId="29" fillId="0" borderId="0" xfId="59" applyNumberFormat="1" applyFont="1" applyAlignment="1">
      <alignment horizontal="right"/>
      <protection/>
    </xf>
    <xf numFmtId="0" fontId="24" fillId="24" borderId="0" xfId="59" applyFont="1" applyFill="1">
      <alignment/>
      <protection/>
    </xf>
    <xf numFmtId="0" fontId="30" fillId="24" borderId="0" xfId="59" applyFont="1" applyFill="1">
      <alignment/>
      <protection/>
    </xf>
    <xf numFmtId="44" fontId="24" fillId="24" borderId="0" xfId="44" applyFont="1" applyFill="1" applyAlignment="1">
      <alignment/>
    </xf>
    <xf numFmtId="42" fontId="24" fillId="24" borderId="0" xfId="44" applyNumberFormat="1" applyFont="1" applyFill="1" applyAlignment="1">
      <alignment/>
    </xf>
    <xf numFmtId="0" fontId="24" fillId="24" borderId="0" xfId="0" applyFont="1" applyFill="1" applyAlignment="1">
      <alignment/>
    </xf>
    <xf numFmtId="0" fontId="30" fillId="24" borderId="0" xfId="0" applyFont="1" applyFill="1" applyAlignment="1">
      <alignment/>
    </xf>
    <xf numFmtId="6" fontId="24" fillId="24" borderId="0" xfId="0" applyNumberFormat="1" applyFont="1" applyFill="1" applyAlignment="1">
      <alignment/>
    </xf>
    <xf numFmtId="6" fontId="31" fillId="24" borderId="0" xfId="0" applyNumberFormat="1" applyFont="1" applyFill="1" applyAlignment="1">
      <alignment/>
    </xf>
    <xf numFmtId="164" fontId="1" fillId="24" borderId="0" xfId="44" applyNumberFormat="1" applyFont="1" applyFill="1" applyAlignment="1">
      <alignment/>
    </xf>
    <xf numFmtId="0" fontId="25" fillId="24" borderId="0" xfId="0" applyFont="1" applyFill="1" applyAlignment="1">
      <alignment/>
    </xf>
    <xf numFmtId="2" fontId="31" fillId="24" borderId="0" xfId="44" applyNumberFormat="1" applyFont="1" applyFill="1" applyAlignment="1">
      <alignment/>
    </xf>
    <xf numFmtId="164" fontId="31" fillId="24" borderId="0" xfId="44" applyNumberFormat="1" applyFont="1" applyFill="1" applyAlignment="1">
      <alignment/>
    </xf>
    <xf numFmtId="164" fontId="24" fillId="24" borderId="0" xfId="44" applyNumberFormat="1" applyFont="1" applyFill="1" applyAlignment="1">
      <alignment/>
    </xf>
    <xf numFmtId="164" fontId="16" fillId="24" borderId="0" xfId="44" applyNumberFormat="1" applyFont="1" applyFill="1" applyAlignment="1">
      <alignment/>
    </xf>
    <xf numFmtId="0" fontId="32" fillId="24" borderId="0" xfId="0" applyFont="1" applyFill="1" applyAlignment="1">
      <alignment/>
    </xf>
    <xf numFmtId="0" fontId="1" fillId="25" borderId="0" xfId="60" applyFill="1">
      <alignment/>
      <protection/>
    </xf>
    <xf numFmtId="0" fontId="0" fillId="25" borderId="0" xfId="0" applyFill="1" applyAlignment="1">
      <alignment/>
    </xf>
    <xf numFmtId="0" fontId="1" fillId="25" borderId="0" xfId="60" applyFill="1" applyBorder="1">
      <alignment/>
      <protection/>
    </xf>
    <xf numFmtId="0" fontId="1" fillId="25" borderId="0" xfId="60" applyFill="1" applyBorder="1">
      <alignment/>
      <protection/>
    </xf>
    <xf numFmtId="1" fontId="1" fillId="25" borderId="0" xfId="60" applyNumberFormat="1" applyFill="1" applyBorder="1">
      <alignment/>
      <protection/>
    </xf>
    <xf numFmtId="0" fontId="1" fillId="25" borderId="0" xfId="60" applyFont="1" applyFill="1" applyBorder="1">
      <alignment/>
      <protection/>
    </xf>
    <xf numFmtId="1" fontId="24" fillId="25" borderId="0" xfId="0" applyNumberFormat="1" applyFont="1" applyFill="1" applyAlignment="1">
      <alignment/>
    </xf>
    <xf numFmtId="0" fontId="24" fillId="25" borderId="0" xfId="0" applyFont="1" applyFill="1" applyAlignment="1">
      <alignment/>
    </xf>
    <xf numFmtId="0" fontId="1" fillId="0" borderId="0" xfId="57" applyFill="1" applyBorder="1">
      <alignment/>
      <protection/>
    </xf>
    <xf numFmtId="0" fontId="1" fillId="25" borderId="0" xfId="57" applyFill="1" applyBorder="1">
      <alignment/>
      <protection/>
    </xf>
    <xf numFmtId="0" fontId="1" fillId="25" borderId="0" xfId="57" applyFill="1">
      <alignment/>
      <protection/>
    </xf>
    <xf numFmtId="43" fontId="1" fillId="25" borderId="0" xfId="42" applyFont="1" applyFill="1" applyAlignment="1">
      <alignment/>
    </xf>
    <xf numFmtId="3" fontId="1" fillId="25" borderId="0" xfId="57" applyNumberFormat="1" applyFill="1">
      <alignment/>
      <protection/>
    </xf>
    <xf numFmtId="0" fontId="1" fillId="0" borderId="0" xfId="61" applyFill="1" applyBorder="1">
      <alignment/>
      <protection/>
    </xf>
    <xf numFmtId="0" fontId="16" fillId="0" borderId="0" xfId="61" applyFont="1" applyFill="1" applyBorder="1">
      <alignment/>
      <protection/>
    </xf>
    <xf numFmtId="3" fontId="33" fillId="0" borderId="0" xfId="61" applyNumberFormat="1" applyFont="1" applyFill="1" applyBorder="1">
      <alignment/>
      <protection/>
    </xf>
    <xf numFmtId="3" fontId="1" fillId="0" borderId="0" xfId="61" applyNumberFormat="1" applyFill="1" applyBorder="1">
      <alignment/>
      <protection/>
    </xf>
    <xf numFmtId="0" fontId="0" fillId="0" borderId="0" xfId="0" applyFill="1" applyAlignment="1">
      <alignment/>
    </xf>
    <xf numFmtId="0" fontId="1" fillId="25" borderId="16" xfId="61" applyFill="1" applyBorder="1" applyAlignment="1">
      <alignment horizontal="center"/>
      <protection/>
    </xf>
    <xf numFmtId="0" fontId="1" fillId="25" borderId="16" xfId="61" applyFont="1" applyFill="1" applyBorder="1" applyAlignment="1">
      <alignment horizontal="center"/>
      <protection/>
    </xf>
    <xf numFmtId="3" fontId="1" fillId="25" borderId="16" xfId="61" applyNumberFormat="1" applyFont="1" applyFill="1" applyBorder="1" applyAlignment="1">
      <alignment horizontal="center" wrapText="1"/>
      <protection/>
    </xf>
    <xf numFmtId="0" fontId="0" fillId="25" borderId="0" xfId="0" applyFill="1" applyAlignment="1">
      <alignment horizontal="center"/>
    </xf>
    <xf numFmtId="0" fontId="1" fillId="25" borderId="17" xfId="61" applyFill="1" applyBorder="1">
      <alignment/>
      <protection/>
    </xf>
    <xf numFmtId="0" fontId="1" fillId="25" borderId="17" xfId="61" applyFont="1" applyFill="1" applyBorder="1">
      <alignment/>
      <protection/>
    </xf>
    <xf numFmtId="3" fontId="1" fillId="25" borderId="17" xfId="61" applyNumberFormat="1" applyFill="1" applyBorder="1">
      <alignment/>
      <protection/>
    </xf>
    <xf numFmtId="0" fontId="1" fillId="25" borderId="0" xfId="61" applyFill="1" applyBorder="1">
      <alignment/>
      <protection/>
    </xf>
    <xf numFmtId="0" fontId="23" fillId="25" borderId="0" xfId="61" applyFont="1" applyFill="1" applyBorder="1" applyAlignment="1">
      <alignment wrapText="1"/>
      <protection/>
    </xf>
    <xf numFmtId="3" fontId="1" fillId="25" borderId="0" xfId="61" applyNumberFormat="1" applyFill="1" applyBorder="1" applyAlignment="1">
      <alignment wrapText="1"/>
      <protection/>
    </xf>
    <xf numFmtId="0" fontId="23" fillId="25" borderId="0" xfId="60" applyFont="1" applyFill="1" applyBorder="1" applyAlignment="1">
      <alignment wrapText="1"/>
      <protection/>
    </xf>
    <xf numFmtId="3" fontId="1" fillId="25" borderId="0" xfId="60" applyNumberFormat="1" applyFont="1" applyFill="1" applyBorder="1" applyAlignment="1">
      <alignment wrapText="1"/>
      <protection/>
    </xf>
    <xf numFmtId="0" fontId="23" fillId="25" borderId="0" xfId="60" applyFont="1" applyFill="1" applyBorder="1">
      <alignment/>
      <protection/>
    </xf>
    <xf numFmtId="3" fontId="1" fillId="25" borderId="0" xfId="60" applyNumberFormat="1" applyFont="1" applyFill="1" applyBorder="1">
      <alignment/>
      <protection/>
    </xf>
    <xf numFmtId="0" fontId="0" fillId="25" borderId="0" xfId="0" applyFont="1" applyFill="1" applyAlignment="1">
      <alignment/>
    </xf>
    <xf numFmtId="0" fontId="1" fillId="4" borderId="18" xfId="57" applyFont="1" applyFill="1" applyBorder="1" applyAlignment="1">
      <alignment horizontal="right"/>
      <protection/>
    </xf>
    <xf numFmtId="0" fontId="1" fillId="4" borderId="18" xfId="57" applyFill="1" applyBorder="1" applyAlignment="1">
      <alignment horizontal="right"/>
      <protection/>
    </xf>
    <xf numFmtId="0" fontId="1" fillId="4" borderId="18" xfId="58" applyFont="1" applyFill="1" applyBorder="1" applyAlignment="1">
      <alignment horizontal="right"/>
      <protection/>
    </xf>
    <xf numFmtId="0" fontId="1" fillId="4" borderId="18" xfId="57" applyFill="1" applyBorder="1">
      <alignment/>
      <protection/>
    </xf>
    <xf numFmtId="44" fontId="1" fillId="4" borderId="18" xfId="57" applyNumberFormat="1" applyFill="1" applyBorder="1">
      <alignment/>
      <protection/>
    </xf>
    <xf numFmtId="44" fontId="1" fillId="4" borderId="18" xfId="44" applyFont="1" applyFill="1" applyBorder="1" applyAlignment="1">
      <alignment/>
    </xf>
    <xf numFmtId="0" fontId="1" fillId="4" borderId="18" xfId="57" applyFont="1" applyFill="1" applyBorder="1">
      <alignment/>
      <protection/>
    </xf>
    <xf numFmtId="44" fontId="1" fillId="4" borderId="18" xfId="44" applyNumberFormat="1" applyFont="1" applyFill="1" applyBorder="1" applyAlignment="1">
      <alignment/>
    </xf>
    <xf numFmtId="44" fontId="16" fillId="4" borderId="18" xfId="67" applyNumberFormat="1" applyFill="1" applyBorder="1" applyAlignment="1">
      <alignment/>
    </xf>
    <xf numFmtId="0" fontId="16" fillId="4" borderId="18" xfId="57" applyFont="1" applyFill="1" applyBorder="1">
      <alignment/>
      <protection/>
    </xf>
    <xf numFmtId="0" fontId="1" fillId="0" borderId="18" xfId="57" applyBorder="1">
      <alignment/>
      <protection/>
    </xf>
    <xf numFmtId="0" fontId="26" fillId="0" borderId="18" xfId="57" applyFont="1" applyBorder="1">
      <alignment/>
      <protection/>
    </xf>
    <xf numFmtId="0" fontId="1" fillId="3" borderId="18" xfId="57" applyFont="1" applyFill="1" applyBorder="1">
      <alignment/>
      <protection/>
    </xf>
    <xf numFmtId="0" fontId="1" fillId="3" borderId="18" xfId="57" applyFill="1" applyBorder="1">
      <alignment/>
      <protection/>
    </xf>
    <xf numFmtId="0" fontId="1" fillId="3" borderId="18" xfId="58" applyFont="1" applyFill="1" applyBorder="1">
      <alignment/>
      <protection/>
    </xf>
    <xf numFmtId="44" fontId="1" fillId="3" borderId="18" xfId="44" applyNumberFormat="1" applyFont="1" applyFill="1" applyBorder="1" applyAlignment="1">
      <alignment/>
    </xf>
    <xf numFmtId="164" fontId="1" fillId="3" borderId="18" xfId="44" applyNumberFormat="1" applyFont="1" applyFill="1" applyBorder="1" applyAlignment="1">
      <alignment/>
    </xf>
    <xf numFmtId="0" fontId="0" fillId="3" borderId="18" xfId="0" applyFill="1" applyBorder="1" applyAlignment="1">
      <alignment/>
    </xf>
    <xf numFmtId="0" fontId="24" fillId="3" borderId="18" xfId="0" applyFont="1" applyFill="1" applyBorder="1" applyAlignment="1">
      <alignment/>
    </xf>
    <xf numFmtId="0" fontId="0" fillId="3" borderId="18" xfId="0" applyFill="1" applyBorder="1" applyAlignment="1">
      <alignment/>
    </xf>
    <xf numFmtId="164" fontId="1" fillId="3" borderId="18" xfId="57" applyNumberFormat="1" applyFill="1" applyBorder="1">
      <alignment/>
      <protection/>
    </xf>
    <xf numFmtId="0" fontId="1" fillId="4" borderId="18" xfId="61" applyFill="1" applyBorder="1">
      <alignment/>
      <protection/>
    </xf>
    <xf numFmtId="0" fontId="0" fillId="4" borderId="18" xfId="0" applyFill="1" applyBorder="1" applyAlignment="1">
      <alignment/>
    </xf>
    <xf numFmtId="0" fontId="1" fillId="4" borderId="18" xfId="61" applyFont="1" applyFill="1" applyBorder="1">
      <alignment/>
      <protection/>
    </xf>
    <xf numFmtId="174" fontId="1" fillId="4" borderId="18" xfId="61" applyNumberFormat="1" applyFill="1" applyBorder="1">
      <alignment/>
      <protection/>
    </xf>
    <xf numFmtId="174" fontId="1" fillId="4" borderId="18" xfId="42" applyNumberFormat="1" applyFont="1" applyFill="1" applyBorder="1" applyAlignment="1">
      <alignment/>
    </xf>
    <xf numFmtId="43" fontId="1" fillId="4" borderId="18" xfId="42" applyFont="1" applyFill="1" applyBorder="1" applyAlignment="1">
      <alignment/>
    </xf>
    <xf numFmtId="174" fontId="16" fillId="4" borderId="19" xfId="67" applyNumberFormat="1" applyFill="1" applyBorder="1" applyAlignment="1">
      <alignment/>
    </xf>
    <xf numFmtId="44" fontId="31" fillId="24" borderId="0" xfId="44" applyFont="1" applyFill="1" applyAlignment="1">
      <alignment/>
    </xf>
    <xf numFmtId="0" fontId="1" fillId="24" borderId="0" xfId="57" applyFont="1" applyFill="1">
      <alignment/>
      <protection/>
    </xf>
    <xf numFmtId="0" fontId="31" fillId="24" borderId="0" xfId="57" applyFont="1" applyFill="1" applyAlignment="1">
      <alignment horizontal="left"/>
      <protection/>
    </xf>
    <xf numFmtId="0" fontId="24" fillId="24" borderId="0" xfId="57" applyFont="1" applyFill="1" applyAlignment="1">
      <alignment horizontal="left"/>
      <protection/>
    </xf>
    <xf numFmtId="44" fontId="16" fillId="24" borderId="20" xfId="67" applyNumberFormat="1" applyFill="1" applyBorder="1" applyAlignment="1">
      <alignment/>
    </xf>
    <xf numFmtId="44" fontId="16" fillId="24" borderId="20" xfId="67" applyNumberFormat="1" applyFont="1" applyFill="1" applyBorder="1" applyAlignment="1">
      <alignment/>
    </xf>
    <xf numFmtId="44" fontId="16" fillId="24" borderId="0" xfId="67" applyNumberFormat="1" applyFill="1" applyBorder="1" applyAlignment="1">
      <alignment/>
    </xf>
    <xf numFmtId="0" fontId="1" fillId="24" borderId="0" xfId="57" applyFill="1" applyBorder="1">
      <alignment/>
      <protection/>
    </xf>
    <xf numFmtId="44" fontId="16" fillId="24" borderId="0" xfId="67" applyNumberFormat="1" applyFont="1" applyFill="1" applyBorder="1" applyAlignment="1">
      <alignment/>
    </xf>
    <xf numFmtId="0" fontId="1" fillId="24" borderId="18" xfId="58" applyFont="1" applyFill="1" applyBorder="1" applyAlignment="1">
      <alignment horizontal="right"/>
      <protection/>
    </xf>
    <xf numFmtId="16" fontId="1" fillId="24" borderId="0" xfId="57" applyNumberFormat="1" applyFont="1" applyFill="1" applyAlignment="1">
      <alignment horizontal="right"/>
      <protection/>
    </xf>
    <xf numFmtId="0" fontId="1" fillId="24" borderId="0" xfId="57" applyFont="1" applyFill="1" applyAlignment="1">
      <alignment horizontal="right"/>
      <protection/>
    </xf>
    <xf numFmtId="44" fontId="1" fillId="24" borderId="18" xfId="57" applyNumberFormat="1" applyFill="1" applyBorder="1">
      <alignment/>
      <protection/>
    </xf>
    <xf numFmtId="164" fontId="29" fillId="0" borderId="0" xfId="44" applyNumberFormat="1" applyFont="1" applyFill="1" applyAlignment="1">
      <alignment/>
    </xf>
    <xf numFmtId="2" fontId="28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4" fontId="28" fillId="0" borderId="0" xfId="44" applyNumberFormat="1" applyFont="1" applyFill="1" applyAlignment="1">
      <alignment/>
    </xf>
    <xf numFmtId="9" fontId="28" fillId="0" borderId="0" xfId="44" applyNumberFormat="1" applyFont="1" applyFill="1" applyAlignment="1">
      <alignment/>
    </xf>
    <xf numFmtId="164" fontId="0" fillId="0" borderId="0" xfId="44" applyNumberFormat="1" applyFont="1" applyFill="1" applyAlignment="1">
      <alignment/>
    </xf>
    <xf numFmtId="44" fontId="1" fillId="24" borderId="0" xfId="57" applyNumberFormat="1" applyFill="1" applyBorder="1">
      <alignment/>
      <protection/>
    </xf>
    <xf numFmtId="174" fontId="0" fillId="10" borderId="0" xfId="0" applyNumberFormat="1" applyFill="1" applyAlignment="1">
      <alignment/>
    </xf>
    <xf numFmtId="0" fontId="1" fillId="25" borderId="0" xfId="57" applyFont="1" applyFill="1" applyBorder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mer pricing-97v2.1" xfId="57"/>
    <cellStyle name="Normal_Sheet1" xfId="58"/>
    <cellStyle name="Normal_Sheet2" xfId="59"/>
    <cellStyle name="Normal_Sheet3" xfId="60"/>
    <cellStyle name="Normal_Sheet4" xfId="61"/>
    <cellStyle name="Normal_Sheet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7"/>
  <sheetViews>
    <sheetView tabSelected="1" workbookViewId="0" topLeftCell="A1">
      <selection activeCell="B5" sqref="B5"/>
    </sheetView>
  </sheetViews>
  <sheetFormatPr defaultColWidth="9.33203125" defaultRowHeight="11.25"/>
  <cols>
    <col min="2" max="2" width="21.83203125" style="0" customWidth="1"/>
    <col min="3" max="3" width="13.83203125" style="0" customWidth="1"/>
    <col min="4" max="4" width="11" style="0" customWidth="1"/>
    <col min="5" max="5" width="10.66015625" style="0" customWidth="1"/>
    <col min="6" max="6" width="10.83203125" style="0" customWidth="1"/>
    <col min="7" max="7" width="10.33203125" style="0" customWidth="1"/>
    <col min="8" max="9" width="9.5" style="0" bestFit="1" customWidth="1"/>
  </cols>
  <sheetData>
    <row r="1" ht="18">
      <c r="B1" s="134" t="s">
        <v>335</v>
      </c>
    </row>
    <row r="2" ht="12.75">
      <c r="B2" s="135" t="s">
        <v>336</v>
      </c>
    </row>
    <row r="3" ht="12.75">
      <c r="B3" s="135" t="s">
        <v>337</v>
      </c>
    </row>
    <row r="4" ht="12.75">
      <c r="B4" s="135" t="s">
        <v>338</v>
      </c>
    </row>
    <row r="6" ht="12" thickBot="1"/>
    <row r="7" spans="2:16" ht="12.75" customHeight="1" thickBot="1">
      <c r="B7" s="4" t="s">
        <v>334</v>
      </c>
      <c r="C7" s="8" t="s">
        <v>40</v>
      </c>
      <c r="D7" s="8">
        <v>2007</v>
      </c>
      <c r="E7" s="8">
        <v>2008</v>
      </c>
      <c r="F7" s="8">
        <v>2009</v>
      </c>
      <c r="G7" s="8">
        <v>2010</v>
      </c>
      <c r="H7" s="8">
        <v>2011</v>
      </c>
      <c r="I7" s="8">
        <v>2012</v>
      </c>
      <c r="K7" s="18" t="s">
        <v>208</v>
      </c>
      <c r="L7" s="18"/>
      <c r="M7" s="18"/>
      <c r="N7" s="18"/>
      <c r="O7" s="18"/>
      <c r="P7" s="18"/>
    </row>
    <row r="8" spans="2:16" ht="13.5" customHeight="1" thickBot="1">
      <c r="B8" s="5" t="s">
        <v>332</v>
      </c>
      <c r="C8" s="9" t="s">
        <v>41</v>
      </c>
      <c r="D8" s="14">
        <v>0</v>
      </c>
      <c r="E8" s="11">
        <f ca="1">SUM(OFFSET(AggressiveRollout!$E$4,0,D$19):OFFSET(AggressiveRollout!$E$4,0,E$19-1))/1000</f>
        <v>20.6</v>
      </c>
      <c r="F8" s="11">
        <f ca="1">SUM(OFFSET(AggressiveRollout!$E$4,0,E$19):OFFSET(AggressiveRollout!$E$4,0,F$19-1))/1000</f>
        <v>4501.202</v>
      </c>
      <c r="G8" s="11">
        <f ca="1">SUM(OFFSET(AggressiveRollout!$E$4,0,F$19):OFFSET(AggressiveRollout!$E$4,0,G$19-1))/1000</f>
        <v>13597.308</v>
      </c>
      <c r="H8" s="11">
        <f ca="1">SUM(OFFSET(AggressiveRollout!$E$4,0,G$19):OFFSET(AggressiveRollout!$E$4,0,H$19-1))/1000</f>
        <v>19760.164</v>
      </c>
      <c r="I8" s="11">
        <f ca="1">SUM(OFFSET(AggressiveRollout!$E$4,0,H$19):OFFSET(AggressiveRollout!$E$4,0,I$19-1))/1000</f>
        <v>25620.302</v>
      </c>
      <c r="K8" s="18" t="s">
        <v>230</v>
      </c>
      <c r="L8" s="18"/>
      <c r="M8" s="18"/>
      <c r="N8" s="18"/>
      <c r="O8" s="18"/>
      <c r="P8" s="18"/>
    </row>
    <row r="9" spans="2:16" ht="12" customHeight="1" thickBot="1">
      <c r="B9" s="5" t="s">
        <v>333</v>
      </c>
      <c r="C9" s="7" t="s">
        <v>42</v>
      </c>
      <c r="D9" s="13">
        <v>75</v>
      </c>
      <c r="E9" s="11">
        <f ca="1">SUM(OFFSET(AggressiveRollout!$E$17,0,D$19):OFFSET(AggressiveRollout!$E$17,0,E$19-1))/1000</f>
        <v>442.4186666666667</v>
      </c>
      <c r="F9" s="11">
        <f ca="1">SUM(OFFSET(AggressiveRollout!$E$17,0,E$19):OFFSET(AggressiveRollout!$E$17,0,F$19-1))/1000</f>
        <v>3034.521006666667</v>
      </c>
      <c r="G9" s="11">
        <f ca="1">SUM(OFFSET(AggressiveRollout!$E$17,0,F$19):OFFSET(AggressiveRollout!$E$17,0,G$19-1))/1000</f>
        <v>5466.725693333332</v>
      </c>
      <c r="H9" s="11">
        <f ca="1">SUM(OFFSET(AggressiveRollout!$E$17,0,G$19):OFFSET(AggressiveRollout!$E$17,0,H$19-1))/1000</f>
        <v>7287.311213333335</v>
      </c>
      <c r="I9" s="11">
        <f ca="1">SUM(OFFSET(AggressiveRollout!$E$17,0,H$19):OFFSET(AggressiveRollout!$E$17,0,I$19-1))/1000</f>
        <v>8879.534673333337</v>
      </c>
      <c r="K9" s="18" t="s">
        <v>196</v>
      </c>
      <c r="L9" s="18"/>
      <c r="M9" s="18"/>
      <c r="N9" s="18"/>
      <c r="O9" s="18"/>
      <c r="P9" s="18"/>
    </row>
    <row r="10" spans="2:16" ht="12.75" thickBot="1">
      <c r="B10" s="6" t="s">
        <v>39</v>
      </c>
      <c r="C10" s="7" t="s">
        <v>43</v>
      </c>
      <c r="D10" s="12">
        <f aca="true" t="shared" si="0" ref="D10:I10">D8-D9</f>
        <v>-75</v>
      </c>
      <c r="E10" s="12">
        <f t="shared" si="0"/>
        <v>-421.8186666666667</v>
      </c>
      <c r="F10" s="13">
        <f t="shared" si="0"/>
        <v>1466.6809933333334</v>
      </c>
      <c r="G10" s="13">
        <f t="shared" si="0"/>
        <v>8130.582306666669</v>
      </c>
      <c r="H10" s="13">
        <f t="shared" si="0"/>
        <v>12472.852786666666</v>
      </c>
      <c r="I10" s="13">
        <f t="shared" si="0"/>
        <v>16740.76732666666</v>
      </c>
      <c r="K10" s="18" t="s">
        <v>320</v>
      </c>
      <c r="L10" s="18"/>
      <c r="M10" s="18"/>
      <c r="N10" s="132">
        <f>ROUND(ABS(MIN(AggressiveRollout!$D$21:$BL$21)),-5)</f>
        <v>700000</v>
      </c>
      <c r="O10" s="18"/>
      <c r="P10" s="18"/>
    </row>
    <row r="11" ht="12">
      <c r="B11" s="3" t="s">
        <v>44</v>
      </c>
    </row>
    <row r="12" ht="12" thickBot="1"/>
    <row r="13" spans="2:16" ht="12.75" customHeight="1" thickBot="1">
      <c r="B13" s="4" t="s">
        <v>334</v>
      </c>
      <c r="C13" s="8" t="s">
        <v>40</v>
      </c>
      <c r="D13" s="8">
        <v>2007</v>
      </c>
      <c r="E13" s="8">
        <v>2008</v>
      </c>
      <c r="F13" s="8">
        <v>2009</v>
      </c>
      <c r="G13" s="8">
        <v>2010</v>
      </c>
      <c r="H13" s="8">
        <v>2011</v>
      </c>
      <c r="I13" s="8">
        <v>2012</v>
      </c>
      <c r="K13" s="18" t="s">
        <v>206</v>
      </c>
      <c r="L13" s="18"/>
      <c r="M13" s="18"/>
      <c r="N13" s="18"/>
      <c r="O13" s="18"/>
      <c r="P13" s="18"/>
    </row>
    <row r="14" spans="2:16" ht="13.5" customHeight="1" thickBot="1">
      <c r="B14" s="5" t="s">
        <v>332</v>
      </c>
      <c r="C14" s="9" t="s">
        <v>41</v>
      </c>
      <c r="D14" s="14">
        <v>0</v>
      </c>
      <c r="E14" s="11">
        <f ca="1">SUM(OFFSET(ConservativeRollout!$E$4,0,D$19):OFFSET(ConservativeRollout!$E$4,0,E$19-1))/1000</f>
        <v>161.805</v>
      </c>
      <c r="F14" s="11">
        <f ca="1">SUM(OFFSET(ConservativeRollout!$E$4,0,E$19):OFFSET(ConservativeRollout!$E$4,0,F$19-1))/1000</f>
        <v>1249.41</v>
      </c>
      <c r="G14" s="11">
        <f ca="1">SUM(OFFSET(ConservativeRollout!$E$4,0,F$19):OFFSET(ConservativeRollout!$E$4,0,G$19-1))/1000</f>
        <v>2432.37</v>
      </c>
      <c r="H14" s="11">
        <f ca="1">SUM(OFFSET(ConservativeRollout!$E$4,0,G$19):OFFSET(ConservativeRollout!$E$4,0,H$19-1))/1000</f>
        <v>3615.33</v>
      </c>
      <c r="I14" s="11">
        <f ca="1">SUM(OFFSET(ConservativeRollout!$E$4,0,H$19):OFFSET(ConservativeRollout!$E$4,0,I$19-1))/1000</f>
        <v>4798.29</v>
      </c>
      <c r="K14" s="18" t="s">
        <v>229</v>
      </c>
      <c r="L14" s="18"/>
      <c r="M14" s="18"/>
      <c r="N14" s="18"/>
      <c r="O14" s="18"/>
      <c r="P14" s="18"/>
    </row>
    <row r="15" spans="2:16" ht="12" customHeight="1" thickBot="1">
      <c r="B15" s="5" t="s">
        <v>333</v>
      </c>
      <c r="C15" s="7" t="s">
        <v>42</v>
      </c>
      <c r="D15" s="13">
        <v>75</v>
      </c>
      <c r="E15" s="11">
        <f ca="1">SUM(OFFSET(ConservativeRollout!$E$17,0,D$19):OFFSET(ConservativeRollout!$E$17,0,E$19-1))/1000</f>
        <v>359.98991666666666</v>
      </c>
      <c r="F15" s="11">
        <f ca="1">SUM(OFFSET(ConservativeRollout!$E$17,0,E$19):OFFSET(ConservativeRollout!$E$17,0,F$19-1))/1000</f>
        <v>1263.7239000000002</v>
      </c>
      <c r="G15" s="11">
        <f ca="1">SUM(OFFSET(ConservativeRollout!$E$17,0,F$19):OFFSET(ConservativeRollout!$E$17,0,G$19-1))/1000</f>
        <v>1908.4604333333336</v>
      </c>
      <c r="H15" s="11">
        <f ca="1">SUM(OFFSET(ConservativeRollout!$E$17,0,G$19):OFFSET(ConservativeRollout!$E$17,0,H$19-1))/1000</f>
        <v>2522.3636333333343</v>
      </c>
      <c r="I15" s="11">
        <f ca="1">SUM(OFFSET(ConservativeRollout!$E$17,0,H$19):OFFSET(ConservativeRollout!$E$17,0,I$19-1))/1000</f>
        <v>3114.266833333334</v>
      </c>
      <c r="K15" s="18" t="s">
        <v>232</v>
      </c>
      <c r="L15" s="18"/>
      <c r="M15" s="18"/>
      <c r="N15" s="18"/>
      <c r="O15" s="18"/>
      <c r="P15" s="18"/>
    </row>
    <row r="16" spans="2:16" ht="12.75" thickBot="1">
      <c r="B16" s="6" t="s">
        <v>39</v>
      </c>
      <c r="C16" s="7" t="s">
        <v>43</v>
      </c>
      <c r="D16" s="12">
        <f aca="true" t="shared" si="1" ref="D16:I16">D14-D15</f>
        <v>-75</v>
      </c>
      <c r="E16" s="12">
        <f t="shared" si="1"/>
        <v>-198.18491666666665</v>
      </c>
      <c r="F16" s="13">
        <f t="shared" si="1"/>
        <v>-14.313900000000103</v>
      </c>
      <c r="G16" s="13">
        <f t="shared" si="1"/>
        <v>523.9095666666663</v>
      </c>
      <c r="H16" s="13">
        <f t="shared" si="1"/>
        <v>1092.9663666666656</v>
      </c>
      <c r="I16" s="13">
        <f t="shared" si="1"/>
        <v>1684.023166666666</v>
      </c>
      <c r="K16" s="18" t="s">
        <v>320</v>
      </c>
      <c r="L16" s="18"/>
      <c r="M16" s="18"/>
      <c r="N16" s="132">
        <f>ROUND(ABS(MIN(ConservativeRollout!$D$21:$BL$21)),-5)</f>
        <v>300000</v>
      </c>
      <c r="O16" s="18"/>
      <c r="P16" s="18"/>
    </row>
    <row r="17" ht="12">
      <c r="B17" s="3" t="s">
        <v>44</v>
      </c>
    </row>
    <row r="18" ht="12">
      <c r="B18" s="3"/>
    </row>
    <row r="19" spans="1:9" ht="11.25">
      <c r="A19" t="s">
        <v>207</v>
      </c>
      <c r="B19" s="30"/>
      <c r="C19" s="31">
        <v>39661</v>
      </c>
      <c r="E19" s="10">
        <f>12-MONTH(C19)</f>
        <v>4</v>
      </c>
      <c r="F19" s="10">
        <f>IF(YEAR(D19)&lt;F7,E19+12,12-MONTH(D19))</f>
        <v>16</v>
      </c>
      <c r="G19" s="10">
        <f>IF(YEAR(E19)&lt;G7,F19+12,12-MONTH(E19))</f>
        <v>28</v>
      </c>
      <c r="H19" s="10">
        <f>IF(YEAR(F19)&lt;H7,G19+12,12-MONTH(F19))</f>
        <v>40</v>
      </c>
      <c r="I19" s="10">
        <f>IF(YEAR(G19)&lt;I7,H19+12,12-MONTH(G19))</f>
        <v>52</v>
      </c>
    </row>
    <row r="20" spans="2:9" ht="11.25">
      <c r="B20" s="30"/>
      <c r="C20" s="31"/>
      <c r="E20" s="10"/>
      <c r="F20" s="10"/>
      <c r="G20" s="10"/>
      <c r="H20" s="10"/>
      <c r="I20" s="10"/>
    </row>
    <row r="21" spans="1:9" ht="11.25">
      <c r="A21" t="s">
        <v>308</v>
      </c>
      <c r="B21" s="30"/>
      <c r="C21" s="32">
        <v>50</v>
      </c>
      <c r="E21" s="10" t="s">
        <v>231</v>
      </c>
      <c r="F21" s="10"/>
      <c r="G21" s="10"/>
      <c r="H21" s="10"/>
      <c r="I21" s="10"/>
    </row>
    <row r="23" spans="1:5" ht="11.25">
      <c r="A23" t="s">
        <v>218</v>
      </c>
      <c r="B23" s="30"/>
      <c r="C23" s="32">
        <v>0</v>
      </c>
      <c r="E23" t="s">
        <v>322</v>
      </c>
    </row>
    <row r="25" spans="1:58" s="127" customFormat="1" ht="11.25">
      <c r="A25" s="125" t="s">
        <v>307</v>
      </c>
      <c r="B25" s="126"/>
      <c r="C25" s="130">
        <f>E25/12</f>
        <v>4583.333333333333</v>
      </c>
      <c r="D25" s="125" t="s">
        <v>309</v>
      </c>
      <c r="E25" s="128">
        <v>55000</v>
      </c>
      <c r="F25" s="127" t="s">
        <v>310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</row>
    <row r="26" spans="1:58" s="127" customFormat="1" ht="11.25">
      <c r="A26" s="125" t="s">
        <v>233</v>
      </c>
      <c r="B26" s="126"/>
      <c r="C26" s="129">
        <v>0.17</v>
      </c>
      <c r="D26" s="130"/>
      <c r="E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</row>
    <row r="27" spans="1:58" s="127" customFormat="1" ht="11.25">
      <c r="A27" s="125" t="s">
        <v>234</v>
      </c>
      <c r="B27" s="126"/>
      <c r="C27" s="128">
        <v>1100</v>
      </c>
      <c r="E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</row>
    <row r="28" spans="1:60" s="127" customFormat="1" ht="11.25">
      <c r="A28" s="125"/>
      <c r="B28" s="126"/>
      <c r="C28" s="129"/>
      <c r="D28" s="130"/>
      <c r="E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</row>
    <row r="29" spans="1:60" s="127" customFormat="1" ht="11.25">
      <c r="A29" s="125" t="s">
        <v>306</v>
      </c>
      <c r="B29" s="126"/>
      <c r="C29" s="130">
        <f>E29/12</f>
        <v>6250</v>
      </c>
      <c r="D29" s="125" t="s">
        <v>309</v>
      </c>
      <c r="E29" s="128">
        <v>75000</v>
      </c>
      <c r="F29" s="127" t="s">
        <v>310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</row>
    <row r="30" spans="1:60" s="127" customFormat="1" ht="11.25">
      <c r="A30" s="125" t="s">
        <v>233</v>
      </c>
      <c r="B30" s="126"/>
      <c r="C30" s="129">
        <v>0.17</v>
      </c>
      <c r="D30" s="130"/>
      <c r="E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</row>
    <row r="31" spans="1:60" s="127" customFormat="1" ht="11.25">
      <c r="A31" s="125" t="s">
        <v>234</v>
      </c>
      <c r="B31" s="126"/>
      <c r="C31" s="128">
        <v>1100</v>
      </c>
      <c r="E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</row>
    <row r="32" s="33" customFormat="1" ht="11.25">
      <c r="A32" s="34"/>
    </row>
    <row r="33" spans="1:3" s="33" customFormat="1" ht="11.25">
      <c r="A33" s="34" t="s">
        <v>315</v>
      </c>
      <c r="B33" s="33" t="s">
        <v>311</v>
      </c>
      <c r="C33" s="128">
        <v>150000</v>
      </c>
    </row>
    <row r="34" spans="1:14" s="33" customFormat="1" ht="11.25">
      <c r="A34" s="34"/>
      <c r="B34" s="33" t="s">
        <v>195</v>
      </c>
      <c r="C34" s="128">
        <v>120000</v>
      </c>
      <c r="K34" s="34"/>
      <c r="L34" s="34"/>
      <c r="M34" s="34"/>
      <c r="N34" s="34"/>
    </row>
    <row r="35" spans="1:14" s="33" customFormat="1" ht="11.25">
      <c r="A35" s="34"/>
      <c r="B35" s="33" t="s">
        <v>312</v>
      </c>
      <c r="C35" s="128">
        <v>120000</v>
      </c>
      <c r="K35" s="34"/>
      <c r="L35" s="34"/>
      <c r="M35" s="34"/>
      <c r="N35" s="34"/>
    </row>
    <row r="36" spans="1:14" s="33" customFormat="1" ht="11.25">
      <c r="A36" s="34"/>
      <c r="B36" s="33" t="s">
        <v>313</v>
      </c>
      <c r="C36" s="128">
        <v>80000</v>
      </c>
      <c r="K36" s="34"/>
      <c r="L36" s="34"/>
      <c r="M36" s="34"/>
      <c r="N36" s="34"/>
    </row>
    <row r="37" spans="1:14" s="33" customFormat="1" ht="11.25">
      <c r="A37" s="34"/>
      <c r="B37" s="33" t="s">
        <v>169</v>
      </c>
      <c r="C37" s="128">
        <v>75000</v>
      </c>
      <c r="K37" s="34"/>
      <c r="L37" s="34"/>
      <c r="M37" s="34"/>
      <c r="N37" s="34"/>
    </row>
    <row r="38" spans="1:14" s="33" customFormat="1" ht="11.25">
      <c r="A38" s="35"/>
      <c r="B38" s="33" t="s">
        <v>314</v>
      </c>
      <c r="C38" s="128">
        <v>50000</v>
      </c>
      <c r="K38" s="34"/>
      <c r="L38" s="34"/>
      <c r="M38" s="34"/>
      <c r="N38" s="34"/>
    </row>
    <row r="39" s="33" customFormat="1" ht="11.25"/>
    <row r="40" spans="1:4" s="33" customFormat="1" ht="11.25">
      <c r="A40" s="33" t="s">
        <v>325</v>
      </c>
      <c r="C40" s="33" t="s">
        <v>326</v>
      </c>
      <c r="D40" s="33" t="s">
        <v>327</v>
      </c>
    </row>
    <row r="41" spans="2:6" s="33" customFormat="1" ht="11.25">
      <c r="B41" s="125" t="s">
        <v>33</v>
      </c>
      <c r="C41" s="128">
        <v>20000</v>
      </c>
      <c r="D41" s="128">
        <v>20000</v>
      </c>
      <c r="F41" s="33" t="s">
        <v>328</v>
      </c>
    </row>
    <row r="42" spans="2:6" s="33" customFormat="1" ht="11.25">
      <c r="B42" s="125" t="s">
        <v>31</v>
      </c>
      <c r="C42" s="128">
        <v>2000</v>
      </c>
      <c r="D42" s="128">
        <v>2000</v>
      </c>
      <c r="F42" s="33" t="s">
        <v>330</v>
      </c>
    </row>
    <row r="43" spans="2:6" s="33" customFormat="1" ht="11.25">
      <c r="B43" s="125" t="s">
        <v>35</v>
      </c>
      <c r="C43" s="128">
        <v>500</v>
      </c>
      <c r="D43" s="128">
        <v>500</v>
      </c>
      <c r="F43" s="33" t="s">
        <v>330</v>
      </c>
    </row>
    <row r="44" spans="2:6" s="33" customFormat="1" ht="11.25">
      <c r="B44" s="125" t="s">
        <v>32</v>
      </c>
      <c r="C44" s="128">
        <v>5000</v>
      </c>
      <c r="D44" s="128">
        <v>5000</v>
      </c>
      <c r="F44" s="33" t="s">
        <v>330</v>
      </c>
    </row>
    <row r="45" spans="2:6" s="33" customFormat="1" ht="11.25">
      <c r="B45" s="125" t="s">
        <v>34</v>
      </c>
      <c r="C45" s="128">
        <v>8000</v>
      </c>
      <c r="D45" s="128">
        <v>8000</v>
      </c>
      <c r="F45" s="33" t="s">
        <v>328</v>
      </c>
    </row>
    <row r="46" spans="2:6" s="33" customFormat="1" ht="11.25">
      <c r="B46" s="125" t="s">
        <v>198</v>
      </c>
      <c r="C46" s="128">
        <v>5000</v>
      </c>
      <c r="D46" s="128">
        <v>5000</v>
      </c>
      <c r="F46" s="33" t="s">
        <v>331</v>
      </c>
    </row>
    <row r="47" spans="2:6" s="33" customFormat="1" ht="11.25">
      <c r="B47" s="125" t="s">
        <v>36</v>
      </c>
      <c r="C47" s="128">
        <v>20000</v>
      </c>
      <c r="D47" s="128">
        <v>20000</v>
      </c>
      <c r="F47" s="33" t="s">
        <v>329</v>
      </c>
    </row>
    <row r="48" s="33" customFormat="1" ht="11.25"/>
    <row r="49" s="33" customFormat="1" ht="11.25"/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63"/>
  <sheetViews>
    <sheetView zoomScale="75" zoomScaleNormal="75" workbookViewId="0" topLeftCell="A1">
      <selection activeCell="A1" sqref="A1"/>
    </sheetView>
  </sheetViews>
  <sheetFormatPr defaultColWidth="20.66015625" defaultRowHeight="11.25"/>
  <cols>
    <col min="1" max="1" width="10.5" style="15" customWidth="1"/>
    <col min="2" max="2" width="14" style="15" customWidth="1"/>
    <col min="3" max="16384" width="20.66015625" style="15" customWidth="1"/>
  </cols>
  <sheetData>
    <row r="1" ht="26.25">
      <c r="F1" s="22" t="s">
        <v>204</v>
      </c>
    </row>
    <row r="2" spans="1:65" s="18" customFormat="1" ht="15">
      <c r="A2" s="16" t="s">
        <v>81</v>
      </c>
      <c r="B2" s="16"/>
      <c r="C2" s="16"/>
      <c r="D2" s="16" t="s">
        <v>30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83</v>
      </c>
      <c r="L2" s="16" t="s">
        <v>82</v>
      </c>
      <c r="M2" s="16" t="s">
        <v>9</v>
      </c>
      <c r="N2" s="16" t="s">
        <v>10</v>
      </c>
      <c r="O2" s="16" t="s">
        <v>11</v>
      </c>
      <c r="P2" s="16" t="s">
        <v>25</v>
      </c>
      <c r="Q2" s="16" t="s">
        <v>26</v>
      </c>
      <c r="R2" s="16" t="s">
        <v>13</v>
      </c>
      <c r="S2" s="16" t="s">
        <v>14</v>
      </c>
      <c r="T2" s="16" t="s">
        <v>15</v>
      </c>
      <c r="U2" s="16" t="s">
        <v>16</v>
      </c>
      <c r="V2" s="16" t="s">
        <v>17</v>
      </c>
      <c r="W2" s="16" t="s">
        <v>27</v>
      </c>
      <c r="X2" s="16" t="s">
        <v>28</v>
      </c>
      <c r="Y2" s="16" t="s">
        <v>18</v>
      </c>
      <c r="Z2" s="16" t="s">
        <v>19</v>
      </c>
      <c r="AA2" s="16" t="s">
        <v>20</v>
      </c>
      <c r="AB2" s="16" t="s">
        <v>29</v>
      </c>
      <c r="AC2" s="16" t="s">
        <v>45</v>
      </c>
      <c r="AD2" s="16" t="s">
        <v>46</v>
      </c>
      <c r="AE2" s="16" t="s">
        <v>47</v>
      </c>
      <c r="AF2" s="16" t="s">
        <v>48</v>
      </c>
      <c r="AG2" s="16" t="s">
        <v>49</v>
      </c>
      <c r="AH2" s="16" t="s">
        <v>50</v>
      </c>
      <c r="AI2" s="16" t="s">
        <v>51</v>
      </c>
      <c r="AJ2" s="16" t="s">
        <v>52</v>
      </c>
      <c r="AK2" s="16" t="s">
        <v>53</v>
      </c>
      <c r="AL2" s="16" t="s">
        <v>54</v>
      </c>
      <c r="AM2" s="16" t="s">
        <v>55</v>
      </c>
      <c r="AN2" s="16" t="s">
        <v>56</v>
      </c>
      <c r="AO2" s="16" t="s">
        <v>57</v>
      </c>
      <c r="AP2" s="16" t="s">
        <v>58</v>
      </c>
      <c r="AQ2" s="16" t="s">
        <v>59</v>
      </c>
      <c r="AR2" s="16" t="s">
        <v>60</v>
      </c>
      <c r="AS2" s="16" t="s">
        <v>61</v>
      </c>
      <c r="AT2" s="16" t="s">
        <v>62</v>
      </c>
      <c r="AU2" s="16" t="s">
        <v>63</v>
      </c>
      <c r="AV2" s="16" t="s">
        <v>64</v>
      </c>
      <c r="AW2" s="16" t="s">
        <v>65</v>
      </c>
      <c r="AX2" s="16" t="s">
        <v>66</v>
      </c>
      <c r="AY2" s="16" t="s">
        <v>67</v>
      </c>
      <c r="AZ2" s="16" t="s">
        <v>68</v>
      </c>
      <c r="BA2" s="16" t="s">
        <v>69</v>
      </c>
      <c r="BB2" s="16" t="s">
        <v>70</v>
      </c>
      <c r="BC2" s="16" t="s">
        <v>71</v>
      </c>
      <c r="BD2" s="16" t="s">
        <v>72</v>
      </c>
      <c r="BE2" s="16" t="s">
        <v>73</v>
      </c>
      <c r="BF2" s="16" t="s">
        <v>74</v>
      </c>
      <c r="BG2" s="16" t="s">
        <v>75</v>
      </c>
      <c r="BH2" s="16" t="s">
        <v>76</v>
      </c>
      <c r="BI2" s="16" t="s">
        <v>77</v>
      </c>
      <c r="BJ2" s="16" t="s">
        <v>78</v>
      </c>
      <c r="BK2" s="16" t="s">
        <v>79</v>
      </c>
      <c r="BL2" s="16" t="s">
        <v>80</v>
      </c>
      <c r="BM2" s="17"/>
    </row>
    <row r="3" s="17" customFormat="1" ht="15"/>
    <row r="4" spans="1:65" s="18" customFormat="1" ht="15">
      <c r="A4" s="19" t="s">
        <v>86</v>
      </c>
      <c r="B4" s="19"/>
      <c r="C4" s="19"/>
      <c r="D4" s="19">
        <v>0</v>
      </c>
      <c r="E4" s="19">
        <f>E106</f>
        <v>0</v>
      </c>
      <c r="F4" s="19">
        <f aca="true" t="shared" si="0" ref="F4:BL4">F106</f>
        <v>1200</v>
      </c>
      <c r="G4" s="19">
        <f t="shared" si="0"/>
        <v>2800</v>
      </c>
      <c r="H4" s="19">
        <f t="shared" si="0"/>
        <v>16600</v>
      </c>
      <c r="I4" s="19">
        <f t="shared" si="0"/>
        <v>42100</v>
      </c>
      <c r="J4" s="19">
        <f t="shared" si="0"/>
        <v>82850</v>
      </c>
      <c r="K4" s="19">
        <f t="shared" si="0"/>
        <v>138856</v>
      </c>
      <c r="L4" s="19">
        <f t="shared" si="0"/>
        <v>195206</v>
      </c>
      <c r="M4" s="19">
        <f t="shared" si="0"/>
        <v>276078</v>
      </c>
      <c r="N4" s="19">
        <f t="shared" si="0"/>
        <v>328634</v>
      </c>
      <c r="O4" s="19">
        <f t="shared" si="0"/>
        <v>384706</v>
      </c>
      <c r="P4" s="19">
        <f t="shared" si="0"/>
        <v>462260</v>
      </c>
      <c r="Q4" s="19">
        <f t="shared" si="0"/>
        <v>521176</v>
      </c>
      <c r="R4" s="19">
        <f t="shared" si="0"/>
        <v>608674</v>
      </c>
      <c r="S4" s="19">
        <f t="shared" si="0"/>
        <v>692462</v>
      </c>
      <c r="T4" s="19">
        <f t="shared" si="0"/>
        <v>768200</v>
      </c>
      <c r="U4" s="19">
        <f t="shared" si="0"/>
        <v>855348</v>
      </c>
      <c r="V4" s="19">
        <f t="shared" si="0"/>
        <v>913414</v>
      </c>
      <c r="W4" s="19">
        <f t="shared" si="0"/>
        <v>956270</v>
      </c>
      <c r="X4" s="19">
        <f t="shared" si="0"/>
        <v>1012108</v>
      </c>
      <c r="Y4" s="19">
        <f t="shared" si="0"/>
        <v>1074156</v>
      </c>
      <c r="Z4" s="19">
        <f t="shared" si="0"/>
        <v>1122872</v>
      </c>
      <c r="AA4" s="19">
        <f t="shared" si="0"/>
        <v>1154147</v>
      </c>
      <c r="AB4" s="19">
        <f t="shared" si="0"/>
        <v>1216132</v>
      </c>
      <c r="AC4" s="19">
        <f t="shared" si="0"/>
        <v>1275070</v>
      </c>
      <c r="AD4" s="19">
        <f t="shared" si="0"/>
        <v>1305428</v>
      </c>
      <c r="AE4" s="19">
        <f t="shared" si="0"/>
        <v>1340544</v>
      </c>
      <c r="AF4" s="19">
        <f t="shared" si="0"/>
        <v>1371819</v>
      </c>
      <c r="AG4" s="19">
        <f t="shared" si="0"/>
        <v>1413788</v>
      </c>
      <c r="AH4" s="19">
        <f t="shared" si="0"/>
        <v>1469626</v>
      </c>
      <c r="AI4" s="19">
        <f t="shared" si="0"/>
        <v>1504084</v>
      </c>
      <c r="AJ4" s="19">
        <f t="shared" si="0"/>
        <v>1552800</v>
      </c>
      <c r="AK4" s="19">
        <f t="shared" si="0"/>
        <v>1576375</v>
      </c>
      <c r="AL4" s="19">
        <f t="shared" si="0"/>
        <v>1616544</v>
      </c>
      <c r="AM4" s="19">
        <f t="shared" si="0"/>
        <v>1673682</v>
      </c>
      <c r="AN4" s="19">
        <f t="shared" si="0"/>
        <v>1708140</v>
      </c>
      <c r="AO4" s="19">
        <f t="shared" si="0"/>
        <v>1749156</v>
      </c>
      <c r="AP4" s="19">
        <f t="shared" si="0"/>
        <v>1780431</v>
      </c>
      <c r="AQ4" s="19">
        <f t="shared" si="0"/>
        <v>1828300</v>
      </c>
      <c r="AR4" s="19">
        <f t="shared" si="0"/>
        <v>1887238</v>
      </c>
      <c r="AS4" s="19">
        <f t="shared" si="0"/>
        <v>1917596</v>
      </c>
      <c r="AT4" s="19">
        <f t="shared" si="0"/>
        <v>1960412</v>
      </c>
      <c r="AU4" s="19">
        <f t="shared" si="0"/>
        <v>1991687</v>
      </c>
      <c r="AV4" s="19">
        <f t="shared" si="0"/>
        <v>2033656</v>
      </c>
      <c r="AW4" s="19">
        <f t="shared" si="0"/>
        <v>2089494</v>
      </c>
      <c r="AX4" s="19">
        <f t="shared" si="0"/>
        <v>2123952</v>
      </c>
      <c r="AY4" s="19">
        <f t="shared" si="0"/>
        <v>2172668</v>
      </c>
      <c r="AZ4" s="19">
        <f t="shared" si="0"/>
        <v>2196243</v>
      </c>
      <c r="BA4" s="19">
        <f t="shared" si="0"/>
        <v>2235812</v>
      </c>
      <c r="BB4" s="19">
        <f t="shared" si="0"/>
        <v>2285050</v>
      </c>
      <c r="BC4" s="19">
        <f t="shared" si="0"/>
        <v>2299808</v>
      </c>
      <c r="BD4" s="19">
        <f t="shared" si="0"/>
        <v>2313924</v>
      </c>
      <c r="BE4" s="19">
        <f t="shared" si="0"/>
        <v>2321624</v>
      </c>
      <c r="BF4" s="19">
        <f t="shared" si="0"/>
        <v>2343440</v>
      </c>
      <c r="BG4" s="19">
        <f t="shared" si="0"/>
        <v>2379372</v>
      </c>
      <c r="BH4" s="19">
        <f t="shared" si="0"/>
        <v>2387072</v>
      </c>
      <c r="BI4" s="19">
        <f t="shared" si="0"/>
        <v>2394772</v>
      </c>
      <c r="BJ4" s="19">
        <f t="shared" si="0"/>
        <v>2394772</v>
      </c>
      <c r="BK4" s="19">
        <f t="shared" si="0"/>
        <v>2394772</v>
      </c>
      <c r="BL4" s="19">
        <f t="shared" si="0"/>
        <v>2394772</v>
      </c>
      <c r="BM4" s="17"/>
    </row>
    <row r="5" spans="1:65" s="18" customFormat="1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7"/>
    </row>
    <row r="6" spans="1:65" s="18" customFormat="1" ht="15">
      <c r="A6" s="19" t="s">
        <v>87</v>
      </c>
      <c r="B6" s="19"/>
      <c r="C6" s="19"/>
      <c r="D6" s="19">
        <f>D163</f>
        <v>22500</v>
      </c>
      <c r="E6" s="19">
        <f aca="true" t="shared" si="1" ref="E6:BL6">E163</f>
        <v>46783.333333333336</v>
      </c>
      <c r="F6" s="19">
        <f t="shared" si="1"/>
        <v>46987.333333333336</v>
      </c>
      <c r="G6" s="19">
        <f t="shared" si="1"/>
        <v>62792.66666666667</v>
      </c>
      <c r="H6" s="19">
        <f t="shared" si="1"/>
        <v>83855.33333333333</v>
      </c>
      <c r="I6" s="19">
        <f t="shared" si="1"/>
        <v>109556.99999999999</v>
      </c>
      <c r="J6" s="19">
        <f t="shared" si="1"/>
        <v>135201.16666666663</v>
      </c>
      <c r="K6" s="19">
        <f t="shared" si="1"/>
        <v>144722.18666666665</v>
      </c>
      <c r="L6" s="19">
        <f t="shared" si="1"/>
        <v>154301.68666666665</v>
      </c>
      <c r="M6" s="19">
        <f t="shared" si="1"/>
        <v>179416.59333333338</v>
      </c>
      <c r="N6" s="19">
        <f t="shared" si="1"/>
        <v>203884.44666666674</v>
      </c>
      <c r="O6" s="19">
        <f t="shared" si="1"/>
        <v>223416.68666666673</v>
      </c>
      <c r="P6" s="19">
        <f t="shared" si="1"/>
        <v>236600.86666666667</v>
      </c>
      <c r="Q6" s="19">
        <f t="shared" si="1"/>
        <v>265333.25333333336</v>
      </c>
      <c r="R6" s="19">
        <f t="shared" si="1"/>
        <v>291574.57999999996</v>
      </c>
      <c r="S6" s="19">
        <f t="shared" si="1"/>
        <v>305818.5399999999</v>
      </c>
      <c r="T6" s="19">
        <f t="shared" si="1"/>
        <v>318693.9999999999</v>
      </c>
      <c r="U6" s="19">
        <f t="shared" si="1"/>
        <v>333509.1599999999</v>
      </c>
      <c r="V6" s="19">
        <f t="shared" si="1"/>
        <v>354747.0466666665</v>
      </c>
      <c r="W6" s="19">
        <f t="shared" si="1"/>
        <v>375065.89999999985</v>
      </c>
      <c r="X6" s="19">
        <f t="shared" si="1"/>
        <v>384558.35999999987</v>
      </c>
      <c r="Y6" s="19">
        <f t="shared" si="1"/>
        <v>395106.5199999999</v>
      </c>
      <c r="Z6" s="19">
        <f t="shared" si="1"/>
        <v>403388.2399999999</v>
      </c>
      <c r="AA6" s="19">
        <f t="shared" si="1"/>
        <v>414388.3233333332</v>
      </c>
      <c r="AB6" s="19">
        <f t="shared" si="1"/>
        <v>436292.4399999999</v>
      </c>
      <c r="AC6" s="19">
        <f t="shared" si="1"/>
        <v>446311.89999999997</v>
      </c>
      <c r="AD6" s="19">
        <f t="shared" si="1"/>
        <v>451472.75999999995</v>
      </c>
      <c r="AE6" s="19">
        <f t="shared" si="1"/>
        <v>457442.4799999999</v>
      </c>
      <c r="AF6" s="19">
        <f t="shared" si="1"/>
        <v>468442.56333333324</v>
      </c>
      <c r="AG6" s="19">
        <f t="shared" si="1"/>
        <v>499977.2933333332</v>
      </c>
      <c r="AH6" s="19">
        <f t="shared" si="1"/>
        <v>509469.7533333333</v>
      </c>
      <c r="AI6" s="19">
        <f t="shared" si="1"/>
        <v>515327.6133333333</v>
      </c>
      <c r="AJ6" s="19">
        <f t="shared" si="1"/>
        <v>523609.33333333326</v>
      </c>
      <c r="AK6" s="19">
        <f t="shared" si="1"/>
        <v>533300.4166666666</v>
      </c>
      <c r="AL6" s="19">
        <f t="shared" si="1"/>
        <v>553162.4800000001</v>
      </c>
      <c r="AM6" s="19">
        <f t="shared" si="1"/>
        <v>562875.9400000003</v>
      </c>
      <c r="AN6" s="19">
        <f t="shared" si="1"/>
        <v>568733.8000000003</v>
      </c>
      <c r="AO6" s="19">
        <f t="shared" si="1"/>
        <v>575706.5200000003</v>
      </c>
      <c r="AP6" s="19">
        <f t="shared" si="1"/>
        <v>586706.6033333336</v>
      </c>
      <c r="AQ6" s="19">
        <f t="shared" si="1"/>
        <v>606211.0000000003</v>
      </c>
      <c r="AR6" s="19">
        <f t="shared" si="1"/>
        <v>616230.4600000004</v>
      </c>
      <c r="AS6" s="19">
        <f t="shared" si="1"/>
        <v>621391.3200000004</v>
      </c>
      <c r="AT6" s="19">
        <f t="shared" si="1"/>
        <v>628670.0400000004</v>
      </c>
      <c r="AU6" s="19">
        <f t="shared" si="1"/>
        <v>639670.1233333338</v>
      </c>
      <c r="AV6" s="19">
        <f t="shared" si="1"/>
        <v>665521.5200000005</v>
      </c>
      <c r="AW6" s="19">
        <f t="shared" si="1"/>
        <v>675013.9800000004</v>
      </c>
      <c r="AX6" s="19">
        <f t="shared" si="1"/>
        <v>680871.8400000004</v>
      </c>
      <c r="AY6" s="19">
        <f t="shared" si="1"/>
        <v>689153.5600000004</v>
      </c>
      <c r="AZ6" s="19">
        <f t="shared" si="1"/>
        <v>693161.3100000004</v>
      </c>
      <c r="BA6" s="19">
        <f t="shared" si="1"/>
        <v>699888.0400000004</v>
      </c>
      <c r="BB6" s="19">
        <f t="shared" si="1"/>
        <v>708258.5000000003</v>
      </c>
      <c r="BC6" s="19">
        <f t="shared" si="1"/>
        <v>710767.3600000003</v>
      </c>
      <c r="BD6" s="19">
        <f t="shared" si="1"/>
        <v>713167.0800000003</v>
      </c>
      <c r="BE6" s="19">
        <f t="shared" si="1"/>
        <v>714476.0800000003</v>
      </c>
      <c r="BF6" s="19">
        <f t="shared" si="1"/>
        <v>718184.8000000003</v>
      </c>
      <c r="BG6" s="19">
        <f t="shared" si="1"/>
        <v>724293.2400000002</v>
      </c>
      <c r="BH6" s="19">
        <f t="shared" si="1"/>
        <v>725602.2400000002</v>
      </c>
      <c r="BI6" s="19">
        <f t="shared" si="1"/>
        <v>726911.2400000002</v>
      </c>
      <c r="BJ6" s="19">
        <f t="shared" si="1"/>
        <v>726911.2400000002</v>
      </c>
      <c r="BK6" s="19">
        <f t="shared" si="1"/>
        <v>726911.2400000002</v>
      </c>
      <c r="BL6" s="19">
        <f t="shared" si="1"/>
        <v>726911.2400000002</v>
      </c>
      <c r="BM6" s="17"/>
    </row>
    <row r="7" spans="1:65" s="18" customFormat="1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7"/>
    </row>
    <row r="8" spans="1:65" s="18" customFormat="1" ht="15">
      <c r="A8" s="19" t="s">
        <v>33</v>
      </c>
      <c r="B8" s="19"/>
      <c r="C8" s="19"/>
      <c r="D8" s="19"/>
      <c r="E8" s="19">
        <f>Summary!$C$41</f>
        <v>20000</v>
      </c>
      <c r="F8" s="19">
        <f>Summary!$C$41</f>
        <v>20000</v>
      </c>
      <c r="G8" s="19">
        <f>Summary!$C$41</f>
        <v>20000</v>
      </c>
      <c r="H8" s="19">
        <f>Summary!$C$41</f>
        <v>20000</v>
      </c>
      <c r="I8" s="19">
        <f>Summary!$C$41</f>
        <v>20000</v>
      </c>
      <c r="J8" s="19">
        <f>Summary!$C$41</f>
        <v>20000</v>
      </c>
      <c r="K8" s="19">
        <f>Summary!$C$41</f>
        <v>20000</v>
      </c>
      <c r="L8" s="19">
        <f>Summary!$C$41</f>
        <v>20000</v>
      </c>
      <c r="M8" s="19">
        <f>Summary!$C$41</f>
        <v>20000</v>
      </c>
      <c r="N8" s="19">
        <f>Summary!$C$41</f>
        <v>20000</v>
      </c>
      <c r="O8" s="19">
        <f>Summary!$C$41</f>
        <v>20000</v>
      </c>
      <c r="P8" s="19">
        <f>Summary!$C$41</f>
        <v>20000</v>
      </c>
      <c r="Q8" s="19">
        <f>Summary!$C$41</f>
        <v>20000</v>
      </c>
      <c r="R8" s="19">
        <f>Summary!$C$41</f>
        <v>20000</v>
      </c>
      <c r="S8" s="19">
        <f>Summary!$C$41</f>
        <v>20000</v>
      </c>
      <c r="T8" s="19">
        <f>Summary!$C$41</f>
        <v>20000</v>
      </c>
      <c r="U8" s="19">
        <f>Summary!$C$41</f>
        <v>20000</v>
      </c>
      <c r="V8" s="19">
        <f>Summary!$C$41</f>
        <v>20000</v>
      </c>
      <c r="W8" s="19">
        <f>Summary!$C$41</f>
        <v>20000</v>
      </c>
      <c r="X8" s="19">
        <f>Summary!$C$41</f>
        <v>20000</v>
      </c>
      <c r="Y8" s="19">
        <f>Summary!$C$41</f>
        <v>20000</v>
      </c>
      <c r="Z8" s="19">
        <f>Summary!$C$41</f>
        <v>20000</v>
      </c>
      <c r="AA8" s="19">
        <f>Summary!$C$41</f>
        <v>20000</v>
      </c>
      <c r="AB8" s="19">
        <f>Summary!$C$41</f>
        <v>20000</v>
      </c>
      <c r="AC8" s="19">
        <f>Summary!$C$41</f>
        <v>20000</v>
      </c>
      <c r="AD8" s="19">
        <f>Summary!$C$41</f>
        <v>20000</v>
      </c>
      <c r="AE8" s="19">
        <f>Summary!$C$41</f>
        <v>20000</v>
      </c>
      <c r="AF8" s="19">
        <f>Summary!$C$41</f>
        <v>20000</v>
      </c>
      <c r="AG8" s="19">
        <f>Summary!$C$41</f>
        <v>20000</v>
      </c>
      <c r="AH8" s="19">
        <f>Summary!$C$41</f>
        <v>20000</v>
      </c>
      <c r="AI8" s="19">
        <f>Summary!$C$41</f>
        <v>20000</v>
      </c>
      <c r="AJ8" s="19">
        <f>Summary!$C$41</f>
        <v>20000</v>
      </c>
      <c r="AK8" s="19">
        <f>Summary!$C$41</f>
        <v>20000</v>
      </c>
      <c r="AL8" s="19">
        <f>Summary!$C$41</f>
        <v>20000</v>
      </c>
      <c r="AM8" s="19">
        <f>Summary!$C$41</f>
        <v>20000</v>
      </c>
      <c r="AN8" s="19">
        <f>Summary!$C$41</f>
        <v>20000</v>
      </c>
      <c r="AO8" s="19">
        <f>Summary!$C$41</f>
        <v>20000</v>
      </c>
      <c r="AP8" s="19">
        <f>Summary!$C$41</f>
        <v>20000</v>
      </c>
      <c r="AQ8" s="19">
        <f>Summary!$C$41</f>
        <v>20000</v>
      </c>
      <c r="AR8" s="19">
        <f>Summary!$C$41</f>
        <v>20000</v>
      </c>
      <c r="AS8" s="19">
        <f>Summary!$C$41</f>
        <v>20000</v>
      </c>
      <c r="AT8" s="19">
        <f>Summary!$C$41</f>
        <v>20000</v>
      </c>
      <c r="AU8" s="19">
        <f>Summary!$C$41</f>
        <v>20000</v>
      </c>
      <c r="AV8" s="19">
        <f>Summary!$C$41</f>
        <v>20000</v>
      </c>
      <c r="AW8" s="19">
        <f>Summary!$C$41</f>
        <v>20000</v>
      </c>
      <c r="AX8" s="19">
        <f>Summary!$C$41</f>
        <v>20000</v>
      </c>
      <c r="AY8" s="19">
        <f>Summary!$C$41</f>
        <v>20000</v>
      </c>
      <c r="AZ8" s="19">
        <f>Summary!$C$41</f>
        <v>20000</v>
      </c>
      <c r="BA8" s="19">
        <f>Summary!$C$41*1.25</f>
        <v>25000</v>
      </c>
      <c r="BB8" s="19">
        <f>Summary!$C$41*1.25</f>
        <v>25000</v>
      </c>
      <c r="BC8" s="19">
        <f>Summary!$C$41*1.25</f>
        <v>25000</v>
      </c>
      <c r="BD8" s="19">
        <f>Summary!$C$41*1.25</f>
        <v>25000</v>
      </c>
      <c r="BE8" s="19">
        <f>Summary!$C$41*1.25</f>
        <v>25000</v>
      </c>
      <c r="BF8" s="19">
        <f>Summary!$C$41*1.25</f>
        <v>25000</v>
      </c>
      <c r="BG8" s="19">
        <f>Summary!$C$41*1.25</f>
        <v>25000</v>
      </c>
      <c r="BH8" s="19">
        <f>Summary!$C$41*1.25</f>
        <v>25000</v>
      </c>
      <c r="BI8" s="19">
        <f>Summary!$C$41*1.25</f>
        <v>25000</v>
      </c>
      <c r="BJ8" s="19">
        <f>Summary!$C$41*1.25</f>
        <v>25000</v>
      </c>
      <c r="BK8" s="19">
        <f>Summary!$C$41*1.25</f>
        <v>25000</v>
      </c>
      <c r="BL8" s="19">
        <f>Summary!$C$41*1.25</f>
        <v>25000</v>
      </c>
      <c r="BM8" s="17"/>
    </row>
    <row r="9" spans="1:65" s="18" customFormat="1" ht="15">
      <c r="A9" s="19" t="s">
        <v>31</v>
      </c>
      <c r="B9" s="19"/>
      <c r="C9" s="19"/>
      <c r="D9" s="19"/>
      <c r="E9" s="19">
        <f>Summary!$C$42</f>
        <v>2000</v>
      </c>
      <c r="F9" s="19">
        <f>Summary!$C$42</f>
        <v>2000</v>
      </c>
      <c r="G9" s="19">
        <f>Summary!$C$42</f>
        <v>2000</v>
      </c>
      <c r="H9" s="19">
        <f>Summary!$C$42</f>
        <v>2000</v>
      </c>
      <c r="I9" s="19">
        <f>Summary!$C$42</f>
        <v>2000</v>
      </c>
      <c r="J9" s="19">
        <f>Summary!$C$42</f>
        <v>2000</v>
      </c>
      <c r="K9" s="19">
        <f>Summary!$C$42</f>
        <v>2000</v>
      </c>
      <c r="L9" s="19">
        <f>Summary!$C$42</f>
        <v>2000</v>
      </c>
      <c r="M9" s="19">
        <f>Summary!$C$42</f>
        <v>2000</v>
      </c>
      <c r="N9" s="19">
        <f>Summary!$C$42</f>
        <v>2000</v>
      </c>
      <c r="O9" s="19">
        <f>Summary!$C$42</f>
        <v>2000</v>
      </c>
      <c r="P9" s="19">
        <f>Summary!$C$42</f>
        <v>2000</v>
      </c>
      <c r="Q9" s="19">
        <f>Summary!$C$42*2</f>
        <v>4000</v>
      </c>
      <c r="R9" s="19">
        <f>Summary!$C$42*2</f>
        <v>4000</v>
      </c>
      <c r="S9" s="19">
        <f>Summary!$C$42*2</f>
        <v>4000</v>
      </c>
      <c r="T9" s="19">
        <f>Summary!$C$42*2</f>
        <v>4000</v>
      </c>
      <c r="U9" s="19">
        <f>Summary!$C$42*2</f>
        <v>4000</v>
      </c>
      <c r="V9" s="19">
        <f>Summary!$C$42*2</f>
        <v>4000</v>
      </c>
      <c r="W9" s="19">
        <f>Summary!$C$42*2</f>
        <v>4000</v>
      </c>
      <c r="X9" s="19">
        <f>Summary!$C$42*2</f>
        <v>4000</v>
      </c>
      <c r="Y9" s="19">
        <f>Summary!$C$42*2</f>
        <v>4000</v>
      </c>
      <c r="Z9" s="19">
        <f>Summary!$C$42*2</f>
        <v>4000</v>
      </c>
      <c r="AA9" s="19">
        <f>Summary!$C$42*2</f>
        <v>4000</v>
      </c>
      <c r="AB9" s="19">
        <f>Summary!$C$42*2</f>
        <v>4000</v>
      </c>
      <c r="AC9" s="19">
        <f>Summary!$C$42*3</f>
        <v>6000</v>
      </c>
      <c r="AD9" s="19">
        <f>Summary!$C$42*3</f>
        <v>6000</v>
      </c>
      <c r="AE9" s="19">
        <f>Summary!$C$42*3</f>
        <v>6000</v>
      </c>
      <c r="AF9" s="19">
        <f>Summary!$C$42*3</f>
        <v>6000</v>
      </c>
      <c r="AG9" s="19">
        <f>Summary!$C$42*3</f>
        <v>6000</v>
      </c>
      <c r="AH9" s="19">
        <f>Summary!$C$42*3</f>
        <v>6000</v>
      </c>
      <c r="AI9" s="19">
        <f>Summary!$C$42*3</f>
        <v>6000</v>
      </c>
      <c r="AJ9" s="19">
        <f>Summary!$C$42*3</f>
        <v>6000</v>
      </c>
      <c r="AK9" s="19">
        <f>Summary!$C$42*3</f>
        <v>6000</v>
      </c>
      <c r="AL9" s="19">
        <f>Summary!$C$42*3</f>
        <v>6000</v>
      </c>
      <c r="AM9" s="19">
        <f>Summary!$C$42*3</f>
        <v>6000</v>
      </c>
      <c r="AN9" s="19">
        <f>Summary!$C$42*3</f>
        <v>6000</v>
      </c>
      <c r="AO9" s="19">
        <f>Summary!$C$42*4</f>
        <v>8000</v>
      </c>
      <c r="AP9" s="19">
        <f>Summary!$C$42*4</f>
        <v>8000</v>
      </c>
      <c r="AQ9" s="19">
        <f>Summary!$C$42*4</f>
        <v>8000</v>
      </c>
      <c r="AR9" s="19">
        <f>Summary!$C$42*4</f>
        <v>8000</v>
      </c>
      <c r="AS9" s="19">
        <f>Summary!$C$42*4</f>
        <v>8000</v>
      </c>
      <c r="AT9" s="19">
        <f>Summary!$C$42*4</f>
        <v>8000</v>
      </c>
      <c r="AU9" s="19">
        <f>Summary!$C$42*4</f>
        <v>8000</v>
      </c>
      <c r="AV9" s="19">
        <f>Summary!$C$42*4</f>
        <v>8000</v>
      </c>
      <c r="AW9" s="19">
        <f>Summary!$C$42*4</f>
        <v>8000</v>
      </c>
      <c r="AX9" s="19">
        <f>Summary!$C$42*4</f>
        <v>8000</v>
      </c>
      <c r="AY9" s="19">
        <f>Summary!$C$42*4</f>
        <v>8000</v>
      </c>
      <c r="AZ9" s="19">
        <f>Summary!$C$42*4</f>
        <v>8000</v>
      </c>
      <c r="BA9" s="19">
        <f>Summary!$C$42*5</f>
        <v>10000</v>
      </c>
      <c r="BB9" s="19">
        <f>Summary!$C$42*5</f>
        <v>10000</v>
      </c>
      <c r="BC9" s="19">
        <f>Summary!$C$42*5</f>
        <v>10000</v>
      </c>
      <c r="BD9" s="19">
        <f>Summary!$C$42*5</f>
        <v>10000</v>
      </c>
      <c r="BE9" s="19">
        <f>Summary!$C$42*5</f>
        <v>10000</v>
      </c>
      <c r="BF9" s="19">
        <f>Summary!$C$42*5</f>
        <v>10000</v>
      </c>
      <c r="BG9" s="19">
        <f>Summary!$C$42*5</f>
        <v>10000</v>
      </c>
      <c r="BH9" s="19">
        <f>Summary!$C$42*5</f>
        <v>10000</v>
      </c>
      <c r="BI9" s="19">
        <f>Summary!$C$42*5</f>
        <v>10000</v>
      </c>
      <c r="BJ9" s="19">
        <f>Summary!$C$42*5</f>
        <v>10000</v>
      </c>
      <c r="BK9" s="19">
        <f>Summary!$C$42*5</f>
        <v>10000</v>
      </c>
      <c r="BL9" s="19">
        <f>Summary!$C$42*5</f>
        <v>10000</v>
      </c>
      <c r="BM9" s="17"/>
    </row>
    <row r="10" spans="1:65" s="18" customFormat="1" ht="15">
      <c r="A10" s="19" t="s">
        <v>35</v>
      </c>
      <c r="B10" s="19"/>
      <c r="C10" s="19"/>
      <c r="D10" s="19"/>
      <c r="E10" s="19">
        <f>Summary!$C$43</f>
        <v>500</v>
      </c>
      <c r="F10" s="19">
        <f>Summary!$C$43</f>
        <v>500</v>
      </c>
      <c r="G10" s="19">
        <f>Summary!$C$43</f>
        <v>500</v>
      </c>
      <c r="H10" s="19">
        <f>Summary!$C$43</f>
        <v>500</v>
      </c>
      <c r="I10" s="19">
        <f>Summary!$C$43</f>
        <v>500</v>
      </c>
      <c r="J10" s="19">
        <f>Summary!$C$43</f>
        <v>500</v>
      </c>
      <c r="K10" s="19">
        <f>Summary!$C$43</f>
        <v>500</v>
      </c>
      <c r="L10" s="19">
        <f>Summary!$C$43</f>
        <v>500</v>
      </c>
      <c r="M10" s="19">
        <f>Summary!$C$43</f>
        <v>500</v>
      </c>
      <c r="N10" s="19">
        <f>Summary!$C$43</f>
        <v>500</v>
      </c>
      <c r="O10" s="19">
        <f>Summary!$C$43</f>
        <v>500</v>
      </c>
      <c r="P10" s="19">
        <f>Summary!$C$43</f>
        <v>500</v>
      </c>
      <c r="Q10" s="19">
        <f>Summary!$C$43*2</f>
        <v>1000</v>
      </c>
      <c r="R10" s="19">
        <f>Summary!$C$43*2</f>
        <v>1000</v>
      </c>
      <c r="S10" s="19">
        <f>Summary!$C$43*2</f>
        <v>1000</v>
      </c>
      <c r="T10" s="19">
        <f>Summary!$C$43*2</f>
        <v>1000</v>
      </c>
      <c r="U10" s="19">
        <f>Summary!$C$43*2</f>
        <v>1000</v>
      </c>
      <c r="V10" s="19">
        <f>Summary!$C$43*2</f>
        <v>1000</v>
      </c>
      <c r="W10" s="19">
        <f>Summary!$C$43*2</f>
        <v>1000</v>
      </c>
      <c r="X10" s="19">
        <f>Summary!$C$43*2</f>
        <v>1000</v>
      </c>
      <c r="Y10" s="19">
        <f>Summary!$C$43*2</f>
        <v>1000</v>
      </c>
      <c r="Z10" s="19">
        <f>Summary!$C$43*2</f>
        <v>1000</v>
      </c>
      <c r="AA10" s="19">
        <f>Summary!$C$43*2</f>
        <v>1000</v>
      </c>
      <c r="AB10" s="19">
        <f>Summary!$C$43*2</f>
        <v>1000</v>
      </c>
      <c r="AC10" s="19">
        <f>Summary!$C$43*3</f>
        <v>1500</v>
      </c>
      <c r="AD10" s="19">
        <f>Summary!$C$43*3</f>
        <v>1500</v>
      </c>
      <c r="AE10" s="19">
        <f>Summary!$C$43*3</f>
        <v>1500</v>
      </c>
      <c r="AF10" s="19">
        <f>Summary!$C$43*3</f>
        <v>1500</v>
      </c>
      <c r="AG10" s="19">
        <f>Summary!$C$43*3</f>
        <v>1500</v>
      </c>
      <c r="AH10" s="19">
        <f>Summary!$C$43*3</f>
        <v>1500</v>
      </c>
      <c r="AI10" s="19">
        <f>Summary!$C$43*3</f>
        <v>1500</v>
      </c>
      <c r="AJ10" s="19">
        <f>Summary!$C$43*3</f>
        <v>1500</v>
      </c>
      <c r="AK10" s="19">
        <f>Summary!$C$43*3</f>
        <v>1500</v>
      </c>
      <c r="AL10" s="19">
        <f>Summary!$C$43*3</f>
        <v>1500</v>
      </c>
      <c r="AM10" s="19">
        <f>Summary!$C$43*3</f>
        <v>1500</v>
      </c>
      <c r="AN10" s="19">
        <f>Summary!$C$43*3</f>
        <v>1500</v>
      </c>
      <c r="AO10" s="19">
        <f>Summary!$C$43*4</f>
        <v>2000</v>
      </c>
      <c r="AP10" s="19">
        <f>Summary!$C$43*4</f>
        <v>2000</v>
      </c>
      <c r="AQ10" s="19">
        <f>Summary!$C$43*4</f>
        <v>2000</v>
      </c>
      <c r="AR10" s="19">
        <f>Summary!$C$43*4</f>
        <v>2000</v>
      </c>
      <c r="AS10" s="19">
        <f>Summary!$C$43*4</f>
        <v>2000</v>
      </c>
      <c r="AT10" s="19">
        <f>Summary!$C$43*4</f>
        <v>2000</v>
      </c>
      <c r="AU10" s="19">
        <f>Summary!$C$43*4</f>
        <v>2000</v>
      </c>
      <c r="AV10" s="19">
        <f>Summary!$C$43*4</f>
        <v>2000</v>
      </c>
      <c r="AW10" s="19">
        <f>Summary!$C$43*4</f>
        <v>2000</v>
      </c>
      <c r="AX10" s="19">
        <f>Summary!$C$43*4</f>
        <v>2000</v>
      </c>
      <c r="AY10" s="19">
        <f>Summary!$C$43*4</f>
        <v>2000</v>
      </c>
      <c r="AZ10" s="19">
        <f>Summary!$C$43*4</f>
        <v>2000</v>
      </c>
      <c r="BA10" s="19">
        <f>Summary!$C$43*5</f>
        <v>2500</v>
      </c>
      <c r="BB10" s="19">
        <f>Summary!$C$43*5</f>
        <v>2500</v>
      </c>
      <c r="BC10" s="19">
        <f>Summary!$C$43*5</f>
        <v>2500</v>
      </c>
      <c r="BD10" s="19">
        <f>Summary!$C$43*5</f>
        <v>2500</v>
      </c>
      <c r="BE10" s="19">
        <f>Summary!$C$43*5</f>
        <v>2500</v>
      </c>
      <c r="BF10" s="19">
        <f>Summary!$C$43*5</f>
        <v>2500</v>
      </c>
      <c r="BG10" s="19">
        <f>Summary!$C$43*5</f>
        <v>2500</v>
      </c>
      <c r="BH10" s="19">
        <f>Summary!$C$43*5</f>
        <v>2500</v>
      </c>
      <c r="BI10" s="19">
        <f>Summary!$C$43*5</f>
        <v>2500</v>
      </c>
      <c r="BJ10" s="19">
        <f>Summary!$C$43*5</f>
        <v>2500</v>
      </c>
      <c r="BK10" s="19">
        <f>Summary!$C$43*5</f>
        <v>2500</v>
      </c>
      <c r="BL10" s="19">
        <f>Summary!$C$43*5</f>
        <v>2500</v>
      </c>
      <c r="BM10" s="17"/>
    </row>
    <row r="11" spans="1:65" s="18" customFormat="1" ht="15">
      <c r="A11" s="19" t="s">
        <v>32</v>
      </c>
      <c r="B11" s="19"/>
      <c r="C11" s="19"/>
      <c r="D11" s="19">
        <f>Summary!$C$44</f>
        <v>5000</v>
      </c>
      <c r="E11" s="19">
        <f>Summary!$C$44</f>
        <v>5000</v>
      </c>
      <c r="F11" s="19">
        <f>Summary!$C$44</f>
        <v>5000</v>
      </c>
      <c r="G11" s="19">
        <f>Summary!$C$44</f>
        <v>5000</v>
      </c>
      <c r="H11" s="19">
        <f>Summary!$C$44</f>
        <v>5000</v>
      </c>
      <c r="I11" s="19">
        <f>Summary!$C$44</f>
        <v>5000</v>
      </c>
      <c r="J11" s="19">
        <f>Summary!$C$44</f>
        <v>5000</v>
      </c>
      <c r="K11" s="19">
        <f>Summary!$C$44</f>
        <v>5000</v>
      </c>
      <c r="L11" s="19">
        <f>Summary!$C$44</f>
        <v>5000</v>
      </c>
      <c r="M11" s="19">
        <f>Summary!$C$44</f>
        <v>5000</v>
      </c>
      <c r="N11" s="19">
        <f>Summary!$C$44</f>
        <v>5000</v>
      </c>
      <c r="O11" s="19">
        <f>Summary!$C$44</f>
        <v>5000</v>
      </c>
      <c r="P11" s="19">
        <f>Summary!$C$44</f>
        <v>5000</v>
      </c>
      <c r="Q11" s="19">
        <f>Summary!$C$44*2</f>
        <v>10000</v>
      </c>
      <c r="R11" s="19">
        <f>Summary!$C$44*2</f>
        <v>10000</v>
      </c>
      <c r="S11" s="19">
        <f>Summary!$C$44*2</f>
        <v>10000</v>
      </c>
      <c r="T11" s="19">
        <f>Summary!$C$44*2</f>
        <v>10000</v>
      </c>
      <c r="U11" s="19">
        <f>Summary!$C$44*2</f>
        <v>10000</v>
      </c>
      <c r="V11" s="19">
        <f>Summary!$C$44*2</f>
        <v>10000</v>
      </c>
      <c r="W11" s="19">
        <f>Summary!$C$44*2</f>
        <v>10000</v>
      </c>
      <c r="X11" s="19">
        <f>Summary!$C$44*2</f>
        <v>10000</v>
      </c>
      <c r="Y11" s="19">
        <f>Summary!$C$44*2</f>
        <v>10000</v>
      </c>
      <c r="Z11" s="19">
        <f>Summary!$C$44*2</f>
        <v>10000</v>
      </c>
      <c r="AA11" s="19">
        <f>Summary!$C$44*2</f>
        <v>10000</v>
      </c>
      <c r="AB11" s="19">
        <f>Summary!$C$44*2</f>
        <v>10000</v>
      </c>
      <c r="AC11" s="19">
        <f>Summary!$C$44*3</f>
        <v>15000</v>
      </c>
      <c r="AD11" s="19">
        <f>Summary!$C$44*3</f>
        <v>15000</v>
      </c>
      <c r="AE11" s="19">
        <f>Summary!$C$44*3</f>
        <v>15000</v>
      </c>
      <c r="AF11" s="19">
        <f>Summary!$C$44*3</f>
        <v>15000</v>
      </c>
      <c r="AG11" s="19">
        <f>Summary!$C$44*3</f>
        <v>15000</v>
      </c>
      <c r="AH11" s="19">
        <f>Summary!$C$44*3</f>
        <v>15000</v>
      </c>
      <c r="AI11" s="19">
        <f>Summary!$C$44*3</f>
        <v>15000</v>
      </c>
      <c r="AJ11" s="19">
        <f>Summary!$C$44*3</f>
        <v>15000</v>
      </c>
      <c r="AK11" s="19">
        <f>Summary!$C$44*3</f>
        <v>15000</v>
      </c>
      <c r="AL11" s="19">
        <f>Summary!$C$44*3</f>
        <v>15000</v>
      </c>
      <c r="AM11" s="19">
        <f>Summary!$C$44*3</f>
        <v>15000</v>
      </c>
      <c r="AN11" s="19">
        <f>Summary!$C$44*3</f>
        <v>15000</v>
      </c>
      <c r="AO11" s="19">
        <f>Summary!$C$44*4</f>
        <v>20000</v>
      </c>
      <c r="AP11" s="19">
        <f>Summary!$C$44*4</f>
        <v>20000</v>
      </c>
      <c r="AQ11" s="19">
        <f>Summary!$C$44*4</f>
        <v>20000</v>
      </c>
      <c r="AR11" s="19">
        <f>Summary!$C$44*4</f>
        <v>20000</v>
      </c>
      <c r="AS11" s="19">
        <f>Summary!$C$44*4</f>
        <v>20000</v>
      </c>
      <c r="AT11" s="19">
        <f>Summary!$C$44*4</f>
        <v>20000</v>
      </c>
      <c r="AU11" s="19">
        <f>Summary!$C$44*4</f>
        <v>20000</v>
      </c>
      <c r="AV11" s="19">
        <f>Summary!$C$44*4</f>
        <v>20000</v>
      </c>
      <c r="AW11" s="19">
        <f>Summary!$C$44*4</f>
        <v>20000</v>
      </c>
      <c r="AX11" s="19">
        <f>Summary!$C$44*4</f>
        <v>20000</v>
      </c>
      <c r="AY11" s="19">
        <f>Summary!$C$44*4</f>
        <v>20000</v>
      </c>
      <c r="AZ11" s="19">
        <f>Summary!$C$44*4</f>
        <v>20000</v>
      </c>
      <c r="BA11" s="19">
        <f>Summary!$C$44*5</f>
        <v>25000</v>
      </c>
      <c r="BB11" s="19">
        <f>Summary!$C$44*5</f>
        <v>25000</v>
      </c>
      <c r="BC11" s="19">
        <f>Summary!$C$44*5</f>
        <v>25000</v>
      </c>
      <c r="BD11" s="19">
        <f>Summary!$C$44*5</f>
        <v>25000</v>
      </c>
      <c r="BE11" s="19">
        <f>Summary!$C$44*5</f>
        <v>25000</v>
      </c>
      <c r="BF11" s="19">
        <f>Summary!$C$44*5</f>
        <v>25000</v>
      </c>
      <c r="BG11" s="19">
        <f>Summary!$C$44*5</f>
        <v>25000</v>
      </c>
      <c r="BH11" s="19">
        <f>Summary!$C$44*5</f>
        <v>25000</v>
      </c>
      <c r="BI11" s="19">
        <f>Summary!$C$44*5</f>
        <v>25000</v>
      </c>
      <c r="BJ11" s="19">
        <f>Summary!$C$44*5</f>
        <v>25000</v>
      </c>
      <c r="BK11" s="19">
        <f>Summary!$C$44*5</f>
        <v>25000</v>
      </c>
      <c r="BL11" s="19">
        <f>Summary!$C$44*5</f>
        <v>25000</v>
      </c>
      <c r="BM11" s="17"/>
    </row>
    <row r="12" spans="1:65" s="18" customFormat="1" ht="15">
      <c r="A12" s="19" t="s">
        <v>34</v>
      </c>
      <c r="B12" s="19"/>
      <c r="C12" s="19"/>
      <c r="D12" s="19"/>
      <c r="E12" s="19">
        <f>Summary!$C$45</f>
        <v>8000</v>
      </c>
      <c r="F12" s="19">
        <f>Summary!$C$45</f>
        <v>8000</v>
      </c>
      <c r="G12" s="19">
        <f>Summary!$C$45</f>
        <v>8000</v>
      </c>
      <c r="H12" s="19">
        <f>Summary!$C$45</f>
        <v>8000</v>
      </c>
      <c r="I12" s="19">
        <f>Summary!$C$45</f>
        <v>8000</v>
      </c>
      <c r="J12" s="19">
        <f>Summary!$C$45</f>
        <v>8000</v>
      </c>
      <c r="K12" s="19">
        <f>Summary!$C$45</f>
        <v>8000</v>
      </c>
      <c r="L12" s="19">
        <f>Summary!$C$45</f>
        <v>8000</v>
      </c>
      <c r="M12" s="19">
        <f>Summary!$C$45</f>
        <v>8000</v>
      </c>
      <c r="N12" s="19">
        <f>Summary!$C$45</f>
        <v>8000</v>
      </c>
      <c r="O12" s="19">
        <f>Summary!$C$45</f>
        <v>8000</v>
      </c>
      <c r="P12" s="19">
        <f>Summary!$C$45</f>
        <v>8000</v>
      </c>
      <c r="Q12" s="19">
        <f>Summary!$C$45</f>
        <v>8000</v>
      </c>
      <c r="R12" s="19">
        <f>Summary!$C$45</f>
        <v>8000</v>
      </c>
      <c r="S12" s="19">
        <f>Summary!$C$45</f>
        <v>8000</v>
      </c>
      <c r="T12" s="19">
        <f>Summary!$C$45</f>
        <v>8000</v>
      </c>
      <c r="U12" s="19">
        <f>Summary!$C$45</f>
        <v>8000</v>
      </c>
      <c r="V12" s="19">
        <f>Summary!$C$45</f>
        <v>8000</v>
      </c>
      <c r="W12" s="19">
        <f>Summary!$C$45</f>
        <v>8000</v>
      </c>
      <c r="X12" s="19">
        <f>Summary!$C$45</f>
        <v>8000</v>
      </c>
      <c r="Y12" s="19">
        <f>Summary!$C$45</f>
        <v>8000</v>
      </c>
      <c r="Z12" s="19">
        <f>Summary!$C$45</f>
        <v>8000</v>
      </c>
      <c r="AA12" s="19">
        <f>Summary!$C$45</f>
        <v>8000</v>
      </c>
      <c r="AB12" s="19">
        <f>Summary!$C$45</f>
        <v>8000</v>
      </c>
      <c r="AC12" s="19">
        <f>Summary!$C$45</f>
        <v>8000</v>
      </c>
      <c r="AD12" s="19">
        <f>Summary!$C$45</f>
        <v>8000</v>
      </c>
      <c r="AE12" s="19">
        <f>Summary!$C$45</f>
        <v>8000</v>
      </c>
      <c r="AF12" s="19">
        <f>Summary!$C$45</f>
        <v>8000</v>
      </c>
      <c r="AG12" s="19">
        <f>Summary!$C$45</f>
        <v>8000</v>
      </c>
      <c r="AH12" s="19">
        <f>Summary!$C$45</f>
        <v>8000</v>
      </c>
      <c r="AI12" s="19">
        <f>Summary!$C$45</f>
        <v>8000</v>
      </c>
      <c r="AJ12" s="19">
        <f>Summary!$C$45</f>
        <v>8000</v>
      </c>
      <c r="AK12" s="19">
        <f>Summary!$C$45</f>
        <v>8000</v>
      </c>
      <c r="AL12" s="19">
        <f>Summary!$C$45</f>
        <v>8000</v>
      </c>
      <c r="AM12" s="19">
        <f>Summary!$C$45</f>
        <v>8000</v>
      </c>
      <c r="AN12" s="19">
        <f>Summary!$C$45</f>
        <v>8000</v>
      </c>
      <c r="AO12" s="19">
        <f>Summary!$C$45</f>
        <v>8000</v>
      </c>
      <c r="AP12" s="19">
        <f>Summary!$C$45</f>
        <v>8000</v>
      </c>
      <c r="AQ12" s="19">
        <f>Summary!$C$45</f>
        <v>8000</v>
      </c>
      <c r="AR12" s="19">
        <f>Summary!$C$45</f>
        <v>8000</v>
      </c>
      <c r="AS12" s="19">
        <f>Summary!$C$45</f>
        <v>8000</v>
      </c>
      <c r="AT12" s="19">
        <f>Summary!$C$45</f>
        <v>8000</v>
      </c>
      <c r="AU12" s="19">
        <f>Summary!$C$45</f>
        <v>8000</v>
      </c>
      <c r="AV12" s="19">
        <f>Summary!$C$45</f>
        <v>8000</v>
      </c>
      <c r="AW12" s="19">
        <f>Summary!$C$45</f>
        <v>8000</v>
      </c>
      <c r="AX12" s="19">
        <f>Summary!$C$45</f>
        <v>8000</v>
      </c>
      <c r="AY12" s="19">
        <f>Summary!$C$45</f>
        <v>8000</v>
      </c>
      <c r="AZ12" s="19">
        <f>Summary!$C$45</f>
        <v>8000</v>
      </c>
      <c r="BA12" s="19">
        <f>Summary!$C$45*1.25</f>
        <v>10000</v>
      </c>
      <c r="BB12" s="19">
        <f>Summary!$C$45*1.25</f>
        <v>10000</v>
      </c>
      <c r="BC12" s="19">
        <f>Summary!$C$45*1.25</f>
        <v>10000</v>
      </c>
      <c r="BD12" s="19">
        <f>Summary!$C$45*1.25</f>
        <v>10000</v>
      </c>
      <c r="BE12" s="19">
        <f>Summary!$C$45*1.25</f>
        <v>10000</v>
      </c>
      <c r="BF12" s="19">
        <f>Summary!$C$45*1.25</f>
        <v>10000</v>
      </c>
      <c r="BG12" s="19">
        <f>Summary!$C$45*1.25</f>
        <v>10000</v>
      </c>
      <c r="BH12" s="19">
        <f>Summary!$C$45*1.25</f>
        <v>10000</v>
      </c>
      <c r="BI12" s="19">
        <f>Summary!$C$45*1.25</f>
        <v>10000</v>
      </c>
      <c r="BJ12" s="19">
        <f>Summary!$C$45*1.25</f>
        <v>10000</v>
      </c>
      <c r="BK12" s="19">
        <f>Summary!$C$45*1.25</f>
        <v>10000</v>
      </c>
      <c r="BL12" s="19">
        <f>Summary!$C$45*1.25</f>
        <v>10000</v>
      </c>
      <c r="BM12" s="17"/>
    </row>
    <row r="13" spans="1:65" s="18" customFormat="1" ht="15">
      <c r="A13" s="19" t="s">
        <v>198</v>
      </c>
      <c r="B13" s="19"/>
      <c r="C13" s="19"/>
      <c r="D13" s="19">
        <f>Summary!$C$46</f>
        <v>5000</v>
      </c>
      <c r="E13" s="19">
        <f>Summary!$C$46</f>
        <v>5000</v>
      </c>
      <c r="F13" s="19">
        <f>Summary!$C$46</f>
        <v>5000</v>
      </c>
      <c r="G13" s="19">
        <f>Summary!$C$46</f>
        <v>5000</v>
      </c>
      <c r="H13" s="19">
        <f>Summary!$C$46</f>
        <v>5000</v>
      </c>
      <c r="I13" s="19"/>
      <c r="J13" s="19"/>
      <c r="K13" s="19"/>
      <c r="L13" s="19"/>
      <c r="M13" s="19">
        <f>Summary!$C$46</f>
        <v>5000</v>
      </c>
      <c r="N13" s="19">
        <f>Summary!$C$46</f>
        <v>5000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7"/>
    </row>
    <row r="14" spans="1:65" s="18" customFormat="1" ht="15">
      <c r="A14" s="19" t="s">
        <v>36</v>
      </c>
      <c r="B14" s="19"/>
      <c r="C14" s="19"/>
      <c r="D14" s="19"/>
      <c r="E14" s="19">
        <f>Summary!$C$47</f>
        <v>20000</v>
      </c>
      <c r="F14" s="19">
        <f>Summary!$C$47</f>
        <v>20000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7"/>
    </row>
    <row r="15" spans="1:65" s="18" customFormat="1" ht="15">
      <c r="A15" s="19" t="s">
        <v>37</v>
      </c>
      <c r="B15" s="19"/>
      <c r="C15" s="19"/>
      <c r="D15" s="19">
        <f>SUM(D8:D14)</f>
        <v>10000</v>
      </c>
      <c r="E15" s="19">
        <f aca="true" t="shared" si="2" ref="E15:BL15">SUM(E8:E14)</f>
        <v>60500</v>
      </c>
      <c r="F15" s="19">
        <f t="shared" si="2"/>
        <v>60500</v>
      </c>
      <c r="G15" s="19">
        <f t="shared" si="2"/>
        <v>40500</v>
      </c>
      <c r="H15" s="19">
        <f t="shared" si="2"/>
        <v>40500</v>
      </c>
      <c r="I15" s="19">
        <f t="shared" si="2"/>
        <v>35500</v>
      </c>
      <c r="J15" s="19">
        <f t="shared" si="2"/>
        <v>35500</v>
      </c>
      <c r="K15" s="19">
        <f t="shared" si="2"/>
        <v>35500</v>
      </c>
      <c r="L15" s="19">
        <f t="shared" si="2"/>
        <v>35500</v>
      </c>
      <c r="M15" s="19">
        <f t="shared" si="2"/>
        <v>40500</v>
      </c>
      <c r="N15" s="19">
        <f t="shared" si="2"/>
        <v>40500</v>
      </c>
      <c r="O15" s="19">
        <f t="shared" si="2"/>
        <v>35500</v>
      </c>
      <c r="P15" s="19">
        <f t="shared" si="2"/>
        <v>35500</v>
      </c>
      <c r="Q15" s="19">
        <f t="shared" si="2"/>
        <v>43000</v>
      </c>
      <c r="R15" s="19">
        <f t="shared" si="2"/>
        <v>43000</v>
      </c>
      <c r="S15" s="19">
        <f t="shared" si="2"/>
        <v>43000</v>
      </c>
      <c r="T15" s="19">
        <f t="shared" si="2"/>
        <v>43000</v>
      </c>
      <c r="U15" s="19">
        <f t="shared" si="2"/>
        <v>43000</v>
      </c>
      <c r="V15" s="19">
        <f t="shared" si="2"/>
        <v>43000</v>
      </c>
      <c r="W15" s="19">
        <f t="shared" si="2"/>
        <v>43000</v>
      </c>
      <c r="X15" s="19">
        <f t="shared" si="2"/>
        <v>43000</v>
      </c>
      <c r="Y15" s="19">
        <f t="shared" si="2"/>
        <v>43000</v>
      </c>
      <c r="Z15" s="19">
        <f t="shared" si="2"/>
        <v>43000</v>
      </c>
      <c r="AA15" s="19">
        <f t="shared" si="2"/>
        <v>43000</v>
      </c>
      <c r="AB15" s="19">
        <f t="shared" si="2"/>
        <v>43000</v>
      </c>
      <c r="AC15" s="19">
        <f t="shared" si="2"/>
        <v>50500</v>
      </c>
      <c r="AD15" s="19">
        <f t="shared" si="2"/>
        <v>50500</v>
      </c>
      <c r="AE15" s="19">
        <f t="shared" si="2"/>
        <v>50500</v>
      </c>
      <c r="AF15" s="19">
        <f t="shared" si="2"/>
        <v>50500</v>
      </c>
      <c r="AG15" s="19">
        <f t="shared" si="2"/>
        <v>50500</v>
      </c>
      <c r="AH15" s="19">
        <f t="shared" si="2"/>
        <v>50500</v>
      </c>
      <c r="AI15" s="19">
        <f t="shared" si="2"/>
        <v>50500</v>
      </c>
      <c r="AJ15" s="19">
        <f t="shared" si="2"/>
        <v>50500</v>
      </c>
      <c r="AK15" s="19">
        <f t="shared" si="2"/>
        <v>50500</v>
      </c>
      <c r="AL15" s="19">
        <f t="shared" si="2"/>
        <v>50500</v>
      </c>
      <c r="AM15" s="19">
        <f t="shared" si="2"/>
        <v>50500</v>
      </c>
      <c r="AN15" s="19">
        <f t="shared" si="2"/>
        <v>50500</v>
      </c>
      <c r="AO15" s="19">
        <f t="shared" si="2"/>
        <v>58000</v>
      </c>
      <c r="AP15" s="19">
        <f t="shared" si="2"/>
        <v>58000</v>
      </c>
      <c r="AQ15" s="19">
        <f t="shared" si="2"/>
        <v>58000</v>
      </c>
      <c r="AR15" s="19">
        <f t="shared" si="2"/>
        <v>58000</v>
      </c>
      <c r="AS15" s="19">
        <f t="shared" si="2"/>
        <v>58000</v>
      </c>
      <c r="AT15" s="19">
        <f t="shared" si="2"/>
        <v>58000</v>
      </c>
      <c r="AU15" s="19">
        <f t="shared" si="2"/>
        <v>58000</v>
      </c>
      <c r="AV15" s="19">
        <f t="shared" si="2"/>
        <v>58000</v>
      </c>
      <c r="AW15" s="19">
        <f t="shared" si="2"/>
        <v>58000</v>
      </c>
      <c r="AX15" s="19">
        <f t="shared" si="2"/>
        <v>58000</v>
      </c>
      <c r="AY15" s="19">
        <f t="shared" si="2"/>
        <v>58000</v>
      </c>
      <c r="AZ15" s="19">
        <f t="shared" si="2"/>
        <v>58000</v>
      </c>
      <c r="BA15" s="19">
        <f t="shared" si="2"/>
        <v>72500</v>
      </c>
      <c r="BB15" s="19">
        <f t="shared" si="2"/>
        <v>72500</v>
      </c>
      <c r="BC15" s="19">
        <f t="shared" si="2"/>
        <v>72500</v>
      </c>
      <c r="BD15" s="19">
        <f t="shared" si="2"/>
        <v>72500</v>
      </c>
      <c r="BE15" s="19">
        <f t="shared" si="2"/>
        <v>72500</v>
      </c>
      <c r="BF15" s="19">
        <f t="shared" si="2"/>
        <v>72500</v>
      </c>
      <c r="BG15" s="19">
        <f t="shared" si="2"/>
        <v>72500</v>
      </c>
      <c r="BH15" s="19">
        <f t="shared" si="2"/>
        <v>72500</v>
      </c>
      <c r="BI15" s="19">
        <f t="shared" si="2"/>
        <v>72500</v>
      </c>
      <c r="BJ15" s="19">
        <f t="shared" si="2"/>
        <v>72500</v>
      </c>
      <c r="BK15" s="19">
        <f t="shared" si="2"/>
        <v>72500</v>
      </c>
      <c r="BL15" s="19">
        <f t="shared" si="2"/>
        <v>72500</v>
      </c>
      <c r="BM15" s="17"/>
    </row>
    <row r="16" spans="1:65" s="18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7"/>
    </row>
    <row r="17" spans="1:65" s="18" customFormat="1" ht="15">
      <c r="A17" s="19" t="s">
        <v>85</v>
      </c>
      <c r="B17" s="19"/>
      <c r="C17" s="19"/>
      <c r="D17" s="19">
        <f aca="true" t="shared" si="3" ref="D17:BL17">D6+D15</f>
        <v>32500</v>
      </c>
      <c r="E17" s="19">
        <f t="shared" si="3"/>
        <v>107283.33333333334</v>
      </c>
      <c r="F17" s="19">
        <f t="shared" si="3"/>
        <v>107487.33333333334</v>
      </c>
      <c r="G17" s="19">
        <f t="shared" si="3"/>
        <v>103292.66666666667</v>
      </c>
      <c r="H17" s="19">
        <f t="shared" si="3"/>
        <v>124355.33333333333</v>
      </c>
      <c r="I17" s="19">
        <f t="shared" si="3"/>
        <v>145057</v>
      </c>
      <c r="J17" s="19">
        <f t="shared" si="3"/>
        <v>170701.16666666663</v>
      </c>
      <c r="K17" s="19">
        <f t="shared" si="3"/>
        <v>180222.18666666665</v>
      </c>
      <c r="L17" s="19">
        <f t="shared" si="3"/>
        <v>189801.68666666665</v>
      </c>
      <c r="M17" s="19">
        <f t="shared" si="3"/>
        <v>219916.59333333338</v>
      </c>
      <c r="N17" s="19">
        <f t="shared" si="3"/>
        <v>244384.44666666674</v>
      </c>
      <c r="O17" s="19">
        <f t="shared" si="3"/>
        <v>258916.68666666673</v>
      </c>
      <c r="P17" s="19">
        <f t="shared" si="3"/>
        <v>272100.8666666667</v>
      </c>
      <c r="Q17" s="19">
        <f t="shared" si="3"/>
        <v>308333.25333333336</v>
      </c>
      <c r="R17" s="19">
        <f t="shared" si="3"/>
        <v>334574.57999999996</v>
      </c>
      <c r="S17" s="19">
        <f t="shared" si="3"/>
        <v>348818.5399999999</v>
      </c>
      <c r="T17" s="19">
        <f t="shared" si="3"/>
        <v>361693.9999999999</v>
      </c>
      <c r="U17" s="19">
        <f t="shared" si="3"/>
        <v>376509.1599999999</v>
      </c>
      <c r="V17" s="19">
        <f t="shared" si="3"/>
        <v>397747.0466666665</v>
      </c>
      <c r="W17" s="19">
        <f t="shared" si="3"/>
        <v>418065.89999999985</v>
      </c>
      <c r="X17" s="19">
        <f t="shared" si="3"/>
        <v>427558.35999999987</v>
      </c>
      <c r="Y17" s="19">
        <f t="shared" si="3"/>
        <v>438106.5199999999</v>
      </c>
      <c r="Z17" s="19">
        <f t="shared" si="3"/>
        <v>446388.2399999999</v>
      </c>
      <c r="AA17" s="19">
        <f t="shared" si="3"/>
        <v>457388.3233333332</v>
      </c>
      <c r="AB17" s="19">
        <f t="shared" si="3"/>
        <v>479292.4399999999</v>
      </c>
      <c r="AC17" s="19">
        <f t="shared" si="3"/>
        <v>496811.89999999997</v>
      </c>
      <c r="AD17" s="19">
        <f t="shared" si="3"/>
        <v>501972.75999999995</v>
      </c>
      <c r="AE17" s="19">
        <f t="shared" si="3"/>
        <v>507942.4799999999</v>
      </c>
      <c r="AF17" s="19">
        <f t="shared" si="3"/>
        <v>518942.56333333324</v>
      </c>
      <c r="AG17" s="19">
        <f t="shared" si="3"/>
        <v>550477.2933333332</v>
      </c>
      <c r="AH17" s="19">
        <f t="shared" si="3"/>
        <v>559969.7533333333</v>
      </c>
      <c r="AI17" s="19">
        <f t="shared" si="3"/>
        <v>565827.6133333333</v>
      </c>
      <c r="AJ17" s="19">
        <f t="shared" si="3"/>
        <v>574109.3333333333</v>
      </c>
      <c r="AK17" s="19">
        <f t="shared" si="3"/>
        <v>583800.4166666666</v>
      </c>
      <c r="AL17" s="19">
        <f t="shared" si="3"/>
        <v>603662.4800000001</v>
      </c>
      <c r="AM17" s="19">
        <f t="shared" si="3"/>
        <v>613375.9400000003</v>
      </c>
      <c r="AN17" s="19">
        <f t="shared" si="3"/>
        <v>619233.8000000003</v>
      </c>
      <c r="AO17" s="19">
        <f t="shared" si="3"/>
        <v>633706.5200000003</v>
      </c>
      <c r="AP17" s="19">
        <f t="shared" si="3"/>
        <v>644706.6033333336</v>
      </c>
      <c r="AQ17" s="19">
        <f t="shared" si="3"/>
        <v>664211.0000000003</v>
      </c>
      <c r="AR17" s="19">
        <f t="shared" si="3"/>
        <v>674230.4600000004</v>
      </c>
      <c r="AS17" s="19">
        <f t="shared" si="3"/>
        <v>679391.3200000004</v>
      </c>
      <c r="AT17" s="19">
        <f t="shared" si="3"/>
        <v>686670.0400000004</v>
      </c>
      <c r="AU17" s="19">
        <f t="shared" si="3"/>
        <v>697670.1233333338</v>
      </c>
      <c r="AV17" s="19">
        <f t="shared" si="3"/>
        <v>723521.5200000005</v>
      </c>
      <c r="AW17" s="19">
        <f t="shared" si="3"/>
        <v>733013.9800000004</v>
      </c>
      <c r="AX17" s="19">
        <f t="shared" si="3"/>
        <v>738871.8400000004</v>
      </c>
      <c r="AY17" s="19">
        <f t="shared" si="3"/>
        <v>747153.5600000004</v>
      </c>
      <c r="AZ17" s="19">
        <f t="shared" si="3"/>
        <v>751161.3100000004</v>
      </c>
      <c r="BA17" s="19">
        <f t="shared" si="3"/>
        <v>772388.0400000004</v>
      </c>
      <c r="BB17" s="19">
        <f t="shared" si="3"/>
        <v>780758.5000000003</v>
      </c>
      <c r="BC17" s="19">
        <f t="shared" si="3"/>
        <v>783267.3600000003</v>
      </c>
      <c r="BD17" s="19">
        <f t="shared" si="3"/>
        <v>785667.0800000003</v>
      </c>
      <c r="BE17" s="19">
        <f t="shared" si="3"/>
        <v>786976.0800000003</v>
      </c>
      <c r="BF17" s="19">
        <f t="shared" si="3"/>
        <v>790684.8000000003</v>
      </c>
      <c r="BG17" s="19">
        <f t="shared" si="3"/>
        <v>796793.2400000002</v>
      </c>
      <c r="BH17" s="19">
        <f t="shared" si="3"/>
        <v>798102.2400000002</v>
      </c>
      <c r="BI17" s="19">
        <f t="shared" si="3"/>
        <v>799411.2400000002</v>
      </c>
      <c r="BJ17" s="19">
        <f t="shared" si="3"/>
        <v>799411.2400000002</v>
      </c>
      <c r="BK17" s="19">
        <f t="shared" si="3"/>
        <v>799411.2400000002</v>
      </c>
      <c r="BL17" s="19">
        <f t="shared" si="3"/>
        <v>799411.2400000002</v>
      </c>
      <c r="BM17" s="17"/>
    </row>
    <row r="18" spans="1:65" s="18" customFormat="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17"/>
    </row>
    <row r="19" spans="1:65" s="18" customFormat="1" ht="15">
      <c r="A19" s="19" t="s">
        <v>38</v>
      </c>
      <c r="B19" s="19"/>
      <c r="C19" s="19"/>
      <c r="D19" s="19">
        <f aca="true" t="shared" si="4" ref="D19:AI19">D4-D17</f>
        <v>-32500</v>
      </c>
      <c r="E19" s="19">
        <f t="shared" si="4"/>
        <v>-107283.33333333334</v>
      </c>
      <c r="F19" s="19">
        <f t="shared" si="4"/>
        <v>-106287.33333333334</v>
      </c>
      <c r="G19" s="19">
        <f t="shared" si="4"/>
        <v>-100492.66666666667</v>
      </c>
      <c r="H19" s="19">
        <f t="shared" si="4"/>
        <v>-107755.33333333333</v>
      </c>
      <c r="I19" s="19">
        <f t="shared" si="4"/>
        <v>-102957</v>
      </c>
      <c r="J19" s="19">
        <f t="shared" si="4"/>
        <v>-87851.16666666663</v>
      </c>
      <c r="K19" s="19">
        <f t="shared" si="4"/>
        <v>-41366.18666666665</v>
      </c>
      <c r="L19" s="19">
        <f t="shared" si="4"/>
        <v>5404.3133333333535</v>
      </c>
      <c r="M19" s="19">
        <f t="shared" si="4"/>
        <v>56161.40666666662</v>
      </c>
      <c r="N19" s="19">
        <f t="shared" si="4"/>
        <v>84249.55333333326</v>
      </c>
      <c r="O19" s="19">
        <f t="shared" si="4"/>
        <v>125789.31333333327</v>
      </c>
      <c r="P19" s="19">
        <f t="shared" si="4"/>
        <v>190159.1333333333</v>
      </c>
      <c r="Q19" s="19">
        <f t="shared" si="4"/>
        <v>212842.74666666664</v>
      </c>
      <c r="R19" s="19">
        <f t="shared" si="4"/>
        <v>274099.42000000004</v>
      </c>
      <c r="S19" s="19">
        <f t="shared" si="4"/>
        <v>343643.4600000001</v>
      </c>
      <c r="T19" s="19">
        <f t="shared" si="4"/>
        <v>406506.0000000001</v>
      </c>
      <c r="U19" s="19">
        <f t="shared" si="4"/>
        <v>478838.8400000001</v>
      </c>
      <c r="V19" s="19">
        <f t="shared" si="4"/>
        <v>515666.9533333335</v>
      </c>
      <c r="W19" s="19">
        <f t="shared" si="4"/>
        <v>538204.1000000001</v>
      </c>
      <c r="X19" s="19">
        <f t="shared" si="4"/>
        <v>584549.6400000001</v>
      </c>
      <c r="Y19" s="19">
        <f t="shared" si="4"/>
        <v>636049.4800000001</v>
      </c>
      <c r="Z19" s="19">
        <f t="shared" si="4"/>
        <v>676483.7600000001</v>
      </c>
      <c r="AA19" s="19">
        <f t="shared" si="4"/>
        <v>696758.6766666668</v>
      </c>
      <c r="AB19" s="19">
        <f t="shared" si="4"/>
        <v>736839.56</v>
      </c>
      <c r="AC19" s="19">
        <f t="shared" si="4"/>
        <v>778258.1000000001</v>
      </c>
      <c r="AD19" s="19">
        <f t="shared" si="4"/>
        <v>803455.24</v>
      </c>
      <c r="AE19" s="19">
        <f t="shared" si="4"/>
        <v>832601.52</v>
      </c>
      <c r="AF19" s="19">
        <f t="shared" si="4"/>
        <v>852876.4366666668</v>
      </c>
      <c r="AG19" s="19">
        <f t="shared" si="4"/>
        <v>863310.7066666668</v>
      </c>
      <c r="AH19" s="19">
        <f t="shared" si="4"/>
        <v>909656.2466666667</v>
      </c>
      <c r="AI19" s="19">
        <f t="shared" si="4"/>
        <v>938256.3866666667</v>
      </c>
      <c r="AJ19" s="19">
        <f aca="true" t="shared" si="5" ref="AJ19:BL19">AJ4-AJ17</f>
        <v>978690.6666666667</v>
      </c>
      <c r="AK19" s="19">
        <f t="shared" si="5"/>
        <v>992574.5833333334</v>
      </c>
      <c r="AL19" s="19">
        <f t="shared" si="5"/>
        <v>1012881.5199999999</v>
      </c>
      <c r="AM19" s="19">
        <f t="shared" si="5"/>
        <v>1060306.0599999996</v>
      </c>
      <c r="AN19" s="19">
        <f t="shared" si="5"/>
        <v>1088906.1999999997</v>
      </c>
      <c r="AO19" s="19">
        <f t="shared" si="5"/>
        <v>1115449.4799999997</v>
      </c>
      <c r="AP19" s="19">
        <f t="shared" si="5"/>
        <v>1135724.3966666665</v>
      </c>
      <c r="AQ19" s="19">
        <f t="shared" si="5"/>
        <v>1164088.9999999995</v>
      </c>
      <c r="AR19" s="19">
        <f t="shared" si="5"/>
        <v>1213007.5399999996</v>
      </c>
      <c r="AS19" s="19">
        <f t="shared" si="5"/>
        <v>1238204.6799999997</v>
      </c>
      <c r="AT19" s="19">
        <f t="shared" si="5"/>
        <v>1273741.9599999995</v>
      </c>
      <c r="AU19" s="19">
        <f t="shared" si="5"/>
        <v>1294016.8766666662</v>
      </c>
      <c r="AV19" s="19">
        <f t="shared" si="5"/>
        <v>1310134.4799999995</v>
      </c>
      <c r="AW19" s="19">
        <f t="shared" si="5"/>
        <v>1356480.0199999996</v>
      </c>
      <c r="AX19" s="19">
        <f t="shared" si="5"/>
        <v>1385080.1599999997</v>
      </c>
      <c r="AY19" s="19">
        <f t="shared" si="5"/>
        <v>1425514.4399999995</v>
      </c>
      <c r="AZ19" s="19">
        <f t="shared" si="5"/>
        <v>1445081.6899999995</v>
      </c>
      <c r="BA19" s="19">
        <f t="shared" si="5"/>
        <v>1463423.9599999995</v>
      </c>
      <c r="BB19" s="19">
        <f t="shared" si="5"/>
        <v>1504291.4999999995</v>
      </c>
      <c r="BC19" s="19">
        <f t="shared" si="5"/>
        <v>1516540.6399999997</v>
      </c>
      <c r="BD19" s="19">
        <f t="shared" si="5"/>
        <v>1528256.9199999997</v>
      </c>
      <c r="BE19" s="19">
        <f t="shared" si="5"/>
        <v>1534647.9199999997</v>
      </c>
      <c r="BF19" s="19">
        <f t="shared" si="5"/>
        <v>1552755.1999999997</v>
      </c>
      <c r="BG19" s="19">
        <f t="shared" si="5"/>
        <v>1582578.7599999998</v>
      </c>
      <c r="BH19" s="19">
        <f t="shared" si="5"/>
        <v>1588969.7599999998</v>
      </c>
      <c r="BI19" s="19">
        <f t="shared" si="5"/>
        <v>1595360.7599999998</v>
      </c>
      <c r="BJ19" s="19">
        <f t="shared" si="5"/>
        <v>1595360.7599999998</v>
      </c>
      <c r="BK19" s="19">
        <f t="shared" si="5"/>
        <v>1595360.7599999998</v>
      </c>
      <c r="BL19" s="19">
        <f t="shared" si="5"/>
        <v>1595360.7599999998</v>
      </c>
      <c r="BM19" s="17"/>
    </row>
    <row r="20" spans="1:65" s="18" customFormat="1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17"/>
    </row>
    <row r="21" spans="1:64" s="21" customFormat="1" ht="15">
      <c r="A21" s="19" t="s">
        <v>84</v>
      </c>
      <c r="B21" s="19"/>
      <c r="C21" s="19"/>
      <c r="D21" s="19">
        <f>D19</f>
        <v>-32500</v>
      </c>
      <c r="E21" s="19">
        <f>D21+E19</f>
        <v>-139783.33333333334</v>
      </c>
      <c r="F21" s="19">
        <f>E21+F19</f>
        <v>-246070.6666666667</v>
      </c>
      <c r="G21" s="19">
        <f aca="true" t="shared" si="6" ref="G21:BL21">F21+G19</f>
        <v>-346563.3333333334</v>
      </c>
      <c r="H21" s="19">
        <f t="shared" si="6"/>
        <v>-454318.6666666667</v>
      </c>
      <c r="I21" s="19">
        <f t="shared" si="6"/>
        <v>-557275.6666666667</v>
      </c>
      <c r="J21" s="19">
        <f t="shared" si="6"/>
        <v>-645126.8333333334</v>
      </c>
      <c r="K21" s="19">
        <f t="shared" si="6"/>
        <v>-686493.02</v>
      </c>
      <c r="L21" s="19">
        <f t="shared" si="6"/>
        <v>-681088.7066666667</v>
      </c>
      <c r="M21" s="19">
        <f t="shared" si="6"/>
        <v>-624927.3</v>
      </c>
      <c r="N21" s="19">
        <f t="shared" si="6"/>
        <v>-540677.7466666668</v>
      </c>
      <c r="O21" s="19">
        <f t="shared" si="6"/>
        <v>-414888.4333333336</v>
      </c>
      <c r="P21" s="19">
        <f t="shared" si="6"/>
        <v>-224729.30000000028</v>
      </c>
      <c r="Q21" s="19">
        <f t="shared" si="6"/>
        <v>-11886.553333333635</v>
      </c>
      <c r="R21" s="19">
        <f t="shared" si="6"/>
        <v>262212.8666666664</v>
      </c>
      <c r="S21" s="19">
        <f t="shared" si="6"/>
        <v>605856.3266666664</v>
      </c>
      <c r="T21" s="19">
        <f t="shared" si="6"/>
        <v>1012362.3266666665</v>
      </c>
      <c r="U21" s="19">
        <f t="shared" si="6"/>
        <v>1491201.1666666665</v>
      </c>
      <c r="V21" s="19">
        <f t="shared" si="6"/>
        <v>2006868.12</v>
      </c>
      <c r="W21" s="19">
        <f t="shared" si="6"/>
        <v>2545072.22</v>
      </c>
      <c r="X21" s="19">
        <f t="shared" si="6"/>
        <v>3129621.8600000003</v>
      </c>
      <c r="Y21" s="19">
        <f t="shared" si="6"/>
        <v>3765671.3400000003</v>
      </c>
      <c r="Z21" s="19">
        <f t="shared" si="6"/>
        <v>4442155.100000001</v>
      </c>
      <c r="AA21" s="19">
        <f t="shared" si="6"/>
        <v>5138913.776666667</v>
      </c>
      <c r="AB21" s="19">
        <f t="shared" si="6"/>
        <v>5875753.336666668</v>
      </c>
      <c r="AC21" s="19">
        <f t="shared" si="6"/>
        <v>6654011.436666667</v>
      </c>
      <c r="AD21" s="19">
        <f t="shared" si="6"/>
        <v>7457466.676666668</v>
      </c>
      <c r="AE21" s="19">
        <f t="shared" si="6"/>
        <v>8290068.196666667</v>
      </c>
      <c r="AF21" s="19">
        <f t="shared" si="6"/>
        <v>9142944.633333335</v>
      </c>
      <c r="AG21" s="19">
        <f t="shared" si="6"/>
        <v>10006255.340000002</v>
      </c>
      <c r="AH21" s="19">
        <f t="shared" si="6"/>
        <v>10915911.586666668</v>
      </c>
      <c r="AI21" s="19">
        <f t="shared" si="6"/>
        <v>11854167.973333335</v>
      </c>
      <c r="AJ21" s="19">
        <f t="shared" si="6"/>
        <v>12832858.64</v>
      </c>
      <c r="AK21" s="19">
        <f t="shared" si="6"/>
        <v>13825433.223333335</v>
      </c>
      <c r="AL21" s="19">
        <f t="shared" si="6"/>
        <v>14838314.743333334</v>
      </c>
      <c r="AM21" s="19">
        <f t="shared" si="6"/>
        <v>15898620.803333335</v>
      </c>
      <c r="AN21" s="19">
        <f t="shared" si="6"/>
        <v>16987527.003333334</v>
      </c>
      <c r="AO21" s="19">
        <f t="shared" si="6"/>
        <v>18102976.483333334</v>
      </c>
      <c r="AP21" s="19">
        <f t="shared" si="6"/>
        <v>19238700.880000003</v>
      </c>
      <c r="AQ21" s="19">
        <f t="shared" si="6"/>
        <v>20402789.880000003</v>
      </c>
      <c r="AR21" s="19">
        <f t="shared" si="6"/>
        <v>21615797.42</v>
      </c>
      <c r="AS21" s="19">
        <f t="shared" si="6"/>
        <v>22854002.1</v>
      </c>
      <c r="AT21" s="19">
        <f t="shared" si="6"/>
        <v>24127744.060000002</v>
      </c>
      <c r="AU21" s="19">
        <f t="shared" si="6"/>
        <v>25421760.936666667</v>
      </c>
      <c r="AV21" s="19">
        <f t="shared" si="6"/>
        <v>26731895.416666668</v>
      </c>
      <c r="AW21" s="19">
        <f t="shared" si="6"/>
        <v>28088375.436666667</v>
      </c>
      <c r="AX21" s="19">
        <f t="shared" si="6"/>
        <v>29473455.596666668</v>
      </c>
      <c r="AY21" s="19">
        <f t="shared" si="6"/>
        <v>30898970.03666667</v>
      </c>
      <c r="AZ21" s="19">
        <f t="shared" si="6"/>
        <v>32344051.726666667</v>
      </c>
      <c r="BA21" s="19">
        <f t="shared" si="6"/>
        <v>33807475.68666667</v>
      </c>
      <c r="BB21" s="19">
        <f t="shared" si="6"/>
        <v>35311767.18666667</v>
      </c>
      <c r="BC21" s="19">
        <f t="shared" si="6"/>
        <v>36828307.82666667</v>
      </c>
      <c r="BD21" s="19">
        <f t="shared" si="6"/>
        <v>38356564.74666667</v>
      </c>
      <c r="BE21" s="19">
        <f t="shared" si="6"/>
        <v>39891212.66666667</v>
      </c>
      <c r="BF21" s="19">
        <f t="shared" si="6"/>
        <v>41443967.866666675</v>
      </c>
      <c r="BG21" s="19">
        <f t="shared" si="6"/>
        <v>43026546.62666667</v>
      </c>
      <c r="BH21" s="19">
        <f t="shared" si="6"/>
        <v>44615516.38666667</v>
      </c>
      <c r="BI21" s="19">
        <f t="shared" si="6"/>
        <v>46210877.14666667</v>
      </c>
      <c r="BJ21" s="19">
        <f t="shared" si="6"/>
        <v>47806237.906666666</v>
      </c>
      <c r="BK21" s="19">
        <f t="shared" si="6"/>
        <v>49401598.666666664</v>
      </c>
      <c r="BL21" s="19">
        <f t="shared" si="6"/>
        <v>50996959.42666666</v>
      </c>
    </row>
    <row r="22" ht="26.25">
      <c r="F22" s="22" t="s">
        <v>201</v>
      </c>
    </row>
    <row r="23" spans="1:8" s="24" customFormat="1" ht="15">
      <c r="A23" s="37" t="s">
        <v>2</v>
      </c>
      <c r="D23" s="36"/>
      <c r="E23" s="36"/>
      <c r="G23" s="36"/>
      <c r="H23" s="36"/>
    </row>
    <row r="24" spans="1:8" s="24" customFormat="1" ht="15">
      <c r="A24" s="36" t="s">
        <v>0</v>
      </c>
      <c r="D24" s="36">
        <v>1</v>
      </c>
      <c r="E24" s="36">
        <v>3</v>
      </c>
      <c r="F24" s="36">
        <v>6</v>
      </c>
      <c r="G24" s="36">
        <v>9</v>
      </c>
      <c r="H24" s="36">
        <v>12</v>
      </c>
    </row>
    <row r="25" spans="1:8" s="24" customFormat="1" ht="15">
      <c r="A25" s="36" t="s">
        <v>304</v>
      </c>
      <c r="B25" s="24">
        <v>1</v>
      </c>
      <c r="D25" s="112">
        <v>100</v>
      </c>
      <c r="E25" s="38">
        <v>270</v>
      </c>
      <c r="F25" s="38">
        <v>504</v>
      </c>
      <c r="G25" s="38">
        <v>720</v>
      </c>
      <c r="H25" s="112">
        <v>900</v>
      </c>
    </row>
    <row r="26" spans="1:8" s="24" customFormat="1" ht="15">
      <c r="A26" s="36"/>
      <c r="B26" s="24">
        <v>2</v>
      </c>
      <c r="D26" s="38">
        <v>90</v>
      </c>
      <c r="E26" s="38">
        <v>243</v>
      </c>
      <c r="F26" s="38">
        <v>453.6</v>
      </c>
      <c r="G26" s="38">
        <v>648</v>
      </c>
      <c r="H26" s="38">
        <v>810</v>
      </c>
    </row>
    <row r="27" spans="1:8" s="24" customFormat="1" ht="15">
      <c r="A27" s="36"/>
      <c r="B27" s="24">
        <v>3</v>
      </c>
      <c r="D27" s="38">
        <v>84</v>
      </c>
      <c r="E27" s="38">
        <v>226.8</v>
      </c>
      <c r="F27" s="38">
        <v>423.36</v>
      </c>
      <c r="G27" s="38">
        <v>604.8</v>
      </c>
      <c r="H27" s="38">
        <v>756</v>
      </c>
    </row>
    <row r="28" spans="1:8" s="24" customFormat="1" ht="15">
      <c r="A28" s="36"/>
      <c r="B28" s="24">
        <v>4</v>
      </c>
      <c r="D28" s="38">
        <v>80</v>
      </c>
      <c r="E28" s="38">
        <v>216</v>
      </c>
      <c r="F28" s="38">
        <v>403.2</v>
      </c>
      <c r="G28" s="38">
        <v>576</v>
      </c>
      <c r="H28" s="38">
        <v>720</v>
      </c>
    </row>
    <row r="29" spans="1:8" s="24" customFormat="1" ht="15">
      <c r="A29" s="36"/>
      <c r="B29" s="122" t="s">
        <v>305</v>
      </c>
      <c r="D29" s="38">
        <v>75</v>
      </c>
      <c r="E29" s="38">
        <v>202.5</v>
      </c>
      <c r="F29" s="38">
        <v>378</v>
      </c>
      <c r="G29" s="38">
        <v>540</v>
      </c>
      <c r="H29" s="38">
        <v>675</v>
      </c>
    </row>
    <row r="30" spans="1:11" s="24" customFormat="1" ht="15">
      <c r="A30" s="37" t="s">
        <v>1</v>
      </c>
      <c r="D30" s="36"/>
      <c r="E30" s="36"/>
      <c r="G30" s="36"/>
      <c r="H30" s="36"/>
      <c r="I30" s="36"/>
      <c r="J30" s="37"/>
      <c r="K30" s="36"/>
    </row>
    <row r="31" spans="1:11" s="24" customFormat="1" ht="15">
      <c r="A31" s="36" t="s">
        <v>0</v>
      </c>
      <c r="D31" s="36">
        <v>6</v>
      </c>
      <c r="E31" s="36">
        <v>12</v>
      </c>
      <c r="F31" s="36"/>
      <c r="G31" s="36"/>
      <c r="H31" s="36"/>
      <c r="I31" s="36"/>
      <c r="J31" s="36"/>
      <c r="K31" s="36"/>
    </row>
    <row r="32" spans="1:11" s="24" customFormat="1" ht="15">
      <c r="A32" s="36" t="s">
        <v>304</v>
      </c>
      <c r="B32" s="24">
        <v>1</v>
      </c>
      <c r="D32" s="39">
        <v>2700</v>
      </c>
      <c r="E32" s="39">
        <v>4500</v>
      </c>
      <c r="F32" s="36"/>
      <c r="G32" s="36"/>
      <c r="H32" s="36"/>
      <c r="I32" s="38"/>
      <c r="J32" s="38"/>
      <c r="K32" s="38"/>
    </row>
    <row r="33" spans="1:8" s="24" customFormat="1" ht="15">
      <c r="A33" s="36"/>
      <c r="B33" s="24">
        <v>2</v>
      </c>
      <c r="D33" s="39">
        <v>2430</v>
      </c>
      <c r="E33" s="39">
        <v>4050</v>
      </c>
      <c r="F33" s="36"/>
      <c r="G33" s="36"/>
      <c r="H33" s="36"/>
    </row>
    <row r="34" spans="1:8" s="24" customFormat="1" ht="15">
      <c r="A34" s="36"/>
      <c r="B34" s="24">
        <v>3</v>
      </c>
      <c r="D34" s="39">
        <v>2268</v>
      </c>
      <c r="E34" s="39">
        <v>3780</v>
      </c>
      <c r="F34" s="36"/>
      <c r="G34" s="36"/>
      <c r="H34" s="36"/>
    </row>
    <row r="35" spans="1:8" s="24" customFormat="1" ht="15">
      <c r="A35" s="36"/>
      <c r="B35" s="24">
        <v>4</v>
      </c>
      <c r="D35" s="39">
        <v>2160</v>
      </c>
      <c r="E35" s="39">
        <v>3600</v>
      </c>
      <c r="F35" s="36"/>
      <c r="G35" s="36"/>
      <c r="H35" s="36"/>
    </row>
    <row r="36" spans="1:8" s="24" customFormat="1" ht="15">
      <c r="A36" s="36"/>
      <c r="B36" s="123" t="s">
        <v>305</v>
      </c>
      <c r="D36" s="39">
        <v>2025</v>
      </c>
      <c r="E36" s="39">
        <v>3375</v>
      </c>
      <c r="F36" s="36"/>
      <c r="G36" s="36"/>
      <c r="H36" s="36"/>
    </row>
    <row r="37" spans="1:20" s="24" customFormat="1" ht="15">
      <c r="A37" s="23" t="s">
        <v>148</v>
      </c>
      <c r="B37" s="23"/>
      <c r="G37" s="23" t="s">
        <v>149</v>
      </c>
      <c r="R37" s="36"/>
      <c r="S37" s="36"/>
      <c r="T37" s="36"/>
    </row>
    <row r="38" spans="18:20" s="24" customFormat="1" ht="15">
      <c r="R38" s="36"/>
      <c r="S38" s="36"/>
      <c r="T38" s="36"/>
    </row>
    <row r="39" spans="1:20" s="24" customFormat="1" ht="15">
      <c r="A39" s="113" t="s">
        <v>299</v>
      </c>
      <c r="C39" s="114">
        <v>100</v>
      </c>
      <c r="E39" s="25">
        <f>Summary!$C$21*C39</f>
        <v>5000</v>
      </c>
      <c r="G39" s="115" t="s">
        <v>297</v>
      </c>
      <c r="H39" s="114">
        <v>3</v>
      </c>
      <c r="J39" s="25">
        <f>Summary!$C$21*H39</f>
        <v>150</v>
      </c>
      <c r="R39" s="36"/>
      <c r="S39" s="36"/>
      <c r="T39" s="36"/>
    </row>
    <row r="40" spans="1:20" s="24" customFormat="1" ht="15">
      <c r="A40" s="24" t="s">
        <v>150</v>
      </c>
      <c r="E40" s="25">
        <f>H25</f>
        <v>900</v>
      </c>
      <c r="G40" s="113" t="s">
        <v>298</v>
      </c>
      <c r="H40" s="114">
        <v>0.5</v>
      </c>
      <c r="J40" s="38">
        <f>D25*H40</f>
        <v>50</v>
      </c>
      <c r="R40" s="36"/>
      <c r="S40" s="36"/>
      <c r="T40" s="36"/>
    </row>
    <row r="41" spans="5:20" s="24" customFormat="1" ht="15.75" thickBot="1">
      <c r="E41" s="26">
        <f>SUM(E39:E40)</f>
        <v>5900</v>
      </c>
      <c r="G41" s="113" t="s">
        <v>212</v>
      </c>
      <c r="J41" s="27">
        <f>SUM(J39:J40)</f>
        <v>200</v>
      </c>
      <c r="R41" s="36"/>
      <c r="S41" s="36"/>
      <c r="T41" s="36"/>
    </row>
    <row r="42" spans="18:20" s="24" customFormat="1" ht="15.75" thickTop="1">
      <c r="R42" s="36"/>
      <c r="S42" s="36"/>
      <c r="T42" s="36"/>
    </row>
    <row r="43" spans="1:20" s="24" customFormat="1" ht="15">
      <c r="A43" s="23" t="s">
        <v>151</v>
      </c>
      <c r="B43" s="23"/>
      <c r="G43" s="23" t="s">
        <v>152</v>
      </c>
      <c r="R43" s="36"/>
      <c r="S43" s="36"/>
      <c r="T43" s="36"/>
    </row>
    <row r="44" spans="18:20" s="24" customFormat="1" ht="15">
      <c r="R44" s="36"/>
      <c r="S44" s="36"/>
      <c r="T44" s="36"/>
    </row>
    <row r="45" spans="1:20" s="24" customFormat="1" ht="15">
      <c r="A45" s="113" t="s">
        <v>299</v>
      </c>
      <c r="C45" s="114">
        <v>100</v>
      </c>
      <c r="E45" s="25">
        <f>Summary!$C$21*C45</f>
        <v>5000</v>
      </c>
      <c r="G45" s="113" t="s">
        <v>299</v>
      </c>
      <c r="H45" s="114">
        <v>6.5</v>
      </c>
      <c r="J45" s="25">
        <f>Summary!$C$21*H45</f>
        <v>325</v>
      </c>
      <c r="R45" s="36"/>
      <c r="S45" s="36"/>
      <c r="T45" s="36"/>
    </row>
    <row r="46" spans="1:20" s="24" customFormat="1" ht="15">
      <c r="A46" s="24" t="s">
        <v>153</v>
      </c>
      <c r="E46" s="25">
        <v>1350</v>
      </c>
      <c r="G46" s="113" t="s">
        <v>298</v>
      </c>
      <c r="H46" s="114">
        <v>1</v>
      </c>
      <c r="J46" s="38">
        <f>D25*H46</f>
        <v>100</v>
      </c>
      <c r="R46" s="36"/>
      <c r="S46" s="36"/>
      <c r="T46" s="36"/>
    </row>
    <row r="47" spans="5:20" s="24" customFormat="1" ht="15.75" thickBot="1">
      <c r="E47" s="26">
        <f>SUM(E45:E46)</f>
        <v>6350</v>
      </c>
      <c r="G47" s="113" t="s">
        <v>212</v>
      </c>
      <c r="J47" s="27">
        <f>SUM(J45:J46)</f>
        <v>425</v>
      </c>
      <c r="R47" s="36"/>
      <c r="S47" s="36"/>
      <c r="T47" s="36"/>
    </row>
    <row r="48" spans="18:20" s="24" customFormat="1" ht="15.75" thickTop="1">
      <c r="R48" s="36"/>
      <c r="S48" s="36"/>
      <c r="T48" s="36"/>
    </row>
    <row r="49" spans="1:20" s="24" customFormat="1" ht="15">
      <c r="A49" s="23" t="s">
        <v>154</v>
      </c>
      <c r="B49" s="23"/>
      <c r="G49" s="23" t="s">
        <v>155</v>
      </c>
      <c r="R49" s="36"/>
      <c r="S49" s="36"/>
      <c r="T49" s="36"/>
    </row>
    <row r="50" spans="18:20" s="24" customFormat="1" ht="15">
      <c r="R50" s="36"/>
      <c r="S50" s="36"/>
      <c r="T50" s="36"/>
    </row>
    <row r="51" spans="1:20" s="24" customFormat="1" ht="15">
      <c r="A51" s="113" t="s">
        <v>299</v>
      </c>
      <c r="C51" s="114">
        <v>100</v>
      </c>
      <c r="E51" s="25">
        <f>Summary!$C$21*C51</f>
        <v>5000</v>
      </c>
      <c r="G51" s="113" t="s">
        <v>299</v>
      </c>
      <c r="H51" s="114">
        <v>10</v>
      </c>
      <c r="J51" s="25">
        <f>Summary!$C$21*H51</f>
        <v>500</v>
      </c>
      <c r="R51" s="40"/>
      <c r="S51" s="40"/>
      <c r="T51" s="40"/>
    </row>
    <row r="52" spans="1:20" s="24" customFormat="1" ht="15">
      <c r="A52" s="24" t="s">
        <v>156</v>
      </c>
      <c r="E52" s="25">
        <v>2700</v>
      </c>
      <c r="G52" s="24" t="s">
        <v>157</v>
      </c>
      <c r="J52" s="25">
        <v>142</v>
      </c>
      <c r="R52" s="40"/>
      <c r="S52" s="40"/>
      <c r="T52" s="40"/>
    </row>
    <row r="53" spans="5:20" s="24" customFormat="1" ht="15.75" thickBot="1">
      <c r="E53" s="26">
        <f>SUM(E51:E52)</f>
        <v>7700</v>
      </c>
      <c r="J53" s="27">
        <f>SUM(J51:J52)</f>
        <v>642</v>
      </c>
      <c r="R53" s="40"/>
      <c r="S53" s="40"/>
      <c r="T53" s="40"/>
    </row>
    <row r="54" spans="1:20" s="24" customFormat="1" ht="15.75" thickTop="1">
      <c r="A54" s="113"/>
      <c r="E54" s="116"/>
      <c r="J54" s="117"/>
      <c r="R54" s="40"/>
      <c r="S54" s="40"/>
      <c r="T54" s="40"/>
    </row>
    <row r="55" spans="1:20" s="24" customFormat="1" ht="15">
      <c r="A55" s="113" t="s">
        <v>321</v>
      </c>
      <c r="D55" s="121" t="s">
        <v>30</v>
      </c>
      <c r="E55" s="121" t="s">
        <v>3</v>
      </c>
      <c r="F55" s="121" t="s">
        <v>4</v>
      </c>
      <c r="G55" s="121" t="s">
        <v>5</v>
      </c>
      <c r="H55" s="121" t="s">
        <v>6</v>
      </c>
      <c r="I55" s="121" t="s">
        <v>7</v>
      </c>
      <c r="J55" s="121" t="s">
        <v>8</v>
      </c>
      <c r="K55" s="121" t="s">
        <v>83</v>
      </c>
      <c r="L55" s="121" t="s">
        <v>82</v>
      </c>
      <c r="M55" s="121" t="s">
        <v>9</v>
      </c>
      <c r="N55" s="121" t="s">
        <v>10</v>
      </c>
      <c r="O55" s="121" t="s">
        <v>11</v>
      </c>
      <c r="P55" s="121" t="s">
        <v>303</v>
      </c>
      <c r="Q55" s="121" t="s">
        <v>26</v>
      </c>
      <c r="R55" s="121" t="s">
        <v>302</v>
      </c>
      <c r="S55" s="40"/>
      <c r="T55" s="40"/>
    </row>
    <row r="56" spans="1:20" s="24" customFormat="1" ht="15">
      <c r="A56" s="113" t="s">
        <v>300</v>
      </c>
      <c r="E56" s="118"/>
      <c r="F56" s="124">
        <f>3*$J$41</f>
        <v>600</v>
      </c>
      <c r="G56" s="124">
        <f>7*$J$41</f>
        <v>1400</v>
      </c>
      <c r="H56" s="124">
        <f>9*$J$41+1*$E$41</f>
        <v>7700</v>
      </c>
      <c r="I56" s="124">
        <f>8*$J$47+2*$E$47</f>
        <v>16100</v>
      </c>
      <c r="J56" s="124">
        <f>9*$J$47+3*$E$47</f>
        <v>22875</v>
      </c>
      <c r="K56" s="124">
        <f>9*$J$53+3*$E$53</f>
        <v>28878</v>
      </c>
      <c r="L56" s="124">
        <f>9*$J$53+3*$E$53</f>
        <v>28878</v>
      </c>
      <c r="M56" s="124">
        <f>8*$J$53+4*$E$53</f>
        <v>35936</v>
      </c>
      <c r="N56" s="124">
        <f>8*$J$53+4*$E$53</f>
        <v>35936</v>
      </c>
      <c r="O56" s="124">
        <f>8*$J$53+4*$E$53</f>
        <v>35936</v>
      </c>
      <c r="P56" s="124">
        <f>6*$J$53+6*$E$53</f>
        <v>50052</v>
      </c>
      <c r="Q56" s="124">
        <f>6*$J$53+6*$E$53</f>
        <v>50052</v>
      </c>
      <c r="R56" s="124">
        <f>6*$J$53+6*$E$53</f>
        <v>50052</v>
      </c>
      <c r="S56" s="40"/>
      <c r="T56" s="40"/>
    </row>
    <row r="57" spans="1:20" s="24" customFormat="1" ht="15">
      <c r="A57" s="113" t="s">
        <v>301</v>
      </c>
      <c r="E57" s="118"/>
      <c r="F57" s="124">
        <f>$E$41</f>
        <v>5900</v>
      </c>
      <c r="G57" s="124">
        <f>$E$41*3</f>
        <v>17700</v>
      </c>
      <c r="H57" s="124">
        <f>$E$41*4</f>
        <v>23600</v>
      </c>
      <c r="I57" s="124">
        <f>$E$41*4</f>
        <v>23600</v>
      </c>
      <c r="J57" s="124">
        <f>$E$41*5</f>
        <v>29500</v>
      </c>
      <c r="K57" s="124">
        <f>$E$53*5</f>
        <v>38500</v>
      </c>
      <c r="L57" s="124">
        <f>$E$53*6</f>
        <v>46200</v>
      </c>
      <c r="M57" s="124">
        <f>$E$53*6</f>
        <v>46200</v>
      </c>
      <c r="N57" s="124">
        <f>$E$53*7</f>
        <v>53900</v>
      </c>
      <c r="O57" s="124">
        <f>$E$53*8</f>
        <v>61600</v>
      </c>
      <c r="P57" s="124">
        <f>$E$53*9</f>
        <v>69300</v>
      </c>
      <c r="Q57" s="124">
        <f>$E$53*10</f>
        <v>77000</v>
      </c>
      <c r="R57" s="124">
        <f>$E$53*11</f>
        <v>84700</v>
      </c>
      <c r="S57" s="131"/>
      <c r="T57" s="40"/>
    </row>
    <row r="58" spans="5:20" s="24" customFormat="1" ht="15">
      <c r="E58" s="118"/>
      <c r="F58" s="119"/>
      <c r="G58" s="119"/>
      <c r="H58" s="119"/>
      <c r="I58" s="119"/>
      <c r="J58" s="120"/>
      <c r="R58" s="40"/>
      <c r="S58" s="40"/>
      <c r="T58" s="40"/>
    </row>
    <row r="59" ht="26.25">
      <c r="F59" s="22" t="s">
        <v>202</v>
      </c>
    </row>
    <row r="60" spans="1:64" s="85" customFormat="1" ht="15">
      <c r="A60" s="84" t="s">
        <v>193</v>
      </c>
      <c r="B60" s="84"/>
      <c r="D60" s="86" t="s">
        <v>30</v>
      </c>
      <c r="E60" s="86" t="s">
        <v>3</v>
      </c>
      <c r="F60" s="86" t="s">
        <v>4</v>
      </c>
      <c r="G60" s="86" t="s">
        <v>5</v>
      </c>
      <c r="H60" s="86" t="s">
        <v>6</v>
      </c>
      <c r="I60" s="86" t="s">
        <v>7</v>
      </c>
      <c r="J60" s="86" t="s">
        <v>8</v>
      </c>
      <c r="K60" s="86" t="s">
        <v>83</v>
      </c>
      <c r="L60" s="86" t="s">
        <v>82</v>
      </c>
      <c r="M60" s="86" t="s">
        <v>9</v>
      </c>
      <c r="N60" s="86" t="s">
        <v>10</v>
      </c>
      <c r="O60" s="86" t="s">
        <v>11</v>
      </c>
      <c r="P60" s="86" t="s">
        <v>25</v>
      </c>
      <c r="Q60" s="86" t="s">
        <v>26</v>
      </c>
      <c r="R60" s="86" t="s">
        <v>13</v>
      </c>
      <c r="S60" s="86" t="s">
        <v>14</v>
      </c>
      <c r="T60" s="86" t="s">
        <v>15</v>
      </c>
      <c r="U60" s="86" t="s">
        <v>16</v>
      </c>
      <c r="V60" s="86" t="s">
        <v>17</v>
      </c>
      <c r="W60" s="86" t="s">
        <v>27</v>
      </c>
      <c r="X60" s="86" t="s">
        <v>28</v>
      </c>
      <c r="Y60" s="86" t="s">
        <v>18</v>
      </c>
      <c r="Z60" s="86" t="s">
        <v>19</v>
      </c>
      <c r="AA60" s="86" t="s">
        <v>20</v>
      </c>
      <c r="AB60" s="86" t="s">
        <v>29</v>
      </c>
      <c r="AC60" s="86" t="s">
        <v>45</v>
      </c>
      <c r="AD60" s="86" t="s">
        <v>46</v>
      </c>
      <c r="AE60" s="86" t="s">
        <v>47</v>
      </c>
      <c r="AF60" s="86" t="s">
        <v>48</v>
      </c>
      <c r="AG60" s="86" t="s">
        <v>49</v>
      </c>
      <c r="AH60" s="86" t="s">
        <v>50</v>
      </c>
      <c r="AI60" s="86" t="s">
        <v>51</v>
      </c>
      <c r="AJ60" s="86" t="s">
        <v>52</v>
      </c>
      <c r="AK60" s="86" t="s">
        <v>53</v>
      </c>
      <c r="AL60" s="86" t="s">
        <v>54</v>
      </c>
      <c r="AM60" s="86" t="s">
        <v>55</v>
      </c>
      <c r="AN60" s="86" t="s">
        <v>56</v>
      </c>
      <c r="AO60" s="86" t="s">
        <v>57</v>
      </c>
      <c r="AP60" s="86" t="s">
        <v>58</v>
      </c>
      <c r="AQ60" s="86" t="s">
        <v>59</v>
      </c>
      <c r="AR60" s="86" t="s">
        <v>60</v>
      </c>
      <c r="AS60" s="86" t="s">
        <v>61</v>
      </c>
      <c r="AT60" s="86" t="s">
        <v>62</v>
      </c>
      <c r="AU60" s="86" t="s">
        <v>63</v>
      </c>
      <c r="AV60" s="86" t="s">
        <v>64</v>
      </c>
      <c r="AW60" s="86" t="s">
        <v>65</v>
      </c>
      <c r="AX60" s="86" t="s">
        <v>66</v>
      </c>
      <c r="AY60" s="86" t="s">
        <v>67</v>
      </c>
      <c r="AZ60" s="86" t="s">
        <v>68</v>
      </c>
      <c r="BA60" s="86" t="s">
        <v>69</v>
      </c>
      <c r="BB60" s="86" t="s">
        <v>70</v>
      </c>
      <c r="BC60" s="86" t="s">
        <v>71</v>
      </c>
      <c r="BD60" s="86" t="s">
        <v>72</v>
      </c>
      <c r="BE60" s="86" t="s">
        <v>73</v>
      </c>
      <c r="BF60" s="86" t="s">
        <v>74</v>
      </c>
      <c r="BG60" s="86" t="s">
        <v>75</v>
      </c>
      <c r="BH60" s="86" t="s">
        <v>76</v>
      </c>
      <c r="BI60" s="86" t="s">
        <v>77</v>
      </c>
      <c r="BJ60" s="86" t="s">
        <v>78</v>
      </c>
      <c r="BK60" s="86" t="s">
        <v>79</v>
      </c>
      <c r="BL60" s="86" t="s">
        <v>80</v>
      </c>
    </row>
    <row r="61" s="87" customFormat="1" ht="15"/>
    <row r="62" spans="1:64" s="87" customFormat="1" ht="15">
      <c r="A62" s="87" t="s">
        <v>21</v>
      </c>
      <c r="F62" s="88">
        <f>3*$J$41</f>
        <v>600</v>
      </c>
      <c r="G62" s="88">
        <f>7*$J$41</f>
        <v>1400</v>
      </c>
      <c r="H62" s="88">
        <f>9*$J$41+1*$E$41</f>
        <v>7700</v>
      </c>
      <c r="I62" s="88">
        <f>8*$J$47+2*$E$47</f>
        <v>16100</v>
      </c>
      <c r="J62" s="88">
        <f>9*$J$47+3*$E$47</f>
        <v>22875</v>
      </c>
      <c r="K62" s="88">
        <f>9*$J$53+3*$E$53</f>
        <v>28878</v>
      </c>
      <c r="L62" s="88">
        <f>9*$J$53+3*$E$53</f>
        <v>28878</v>
      </c>
      <c r="M62" s="88">
        <f aca="true" t="shared" si="7" ref="M62:R66">8*$J$53+4*$E$53</f>
        <v>35936</v>
      </c>
      <c r="N62" s="88">
        <f t="shared" si="7"/>
        <v>35936</v>
      </c>
      <c r="O62" s="88">
        <f t="shared" si="7"/>
        <v>35936</v>
      </c>
      <c r="P62" s="88">
        <f aca="true" t="shared" si="8" ref="P62:R63">6*$J$53+6*$E$53</f>
        <v>50052</v>
      </c>
      <c r="Q62" s="88">
        <f t="shared" si="8"/>
        <v>50052</v>
      </c>
      <c r="R62" s="88">
        <f t="shared" si="8"/>
        <v>50052</v>
      </c>
      <c r="S62" s="88">
        <f aca="true" t="shared" si="9" ref="S62:AH66">6*$J$53+6*$E$53</f>
        <v>50052</v>
      </c>
      <c r="T62" s="88">
        <f t="shared" si="9"/>
        <v>50052</v>
      </c>
      <c r="U62" s="88">
        <f t="shared" si="9"/>
        <v>50052</v>
      </c>
      <c r="V62" s="88">
        <f t="shared" si="9"/>
        <v>50052</v>
      </c>
      <c r="W62" s="88">
        <f t="shared" si="9"/>
        <v>50052</v>
      </c>
      <c r="X62" s="88">
        <f t="shared" si="9"/>
        <v>50052</v>
      </c>
      <c r="Y62" s="88">
        <f t="shared" si="9"/>
        <v>50052</v>
      </c>
      <c r="Z62" s="88">
        <f t="shared" si="9"/>
        <v>50052</v>
      </c>
      <c r="AA62" s="88">
        <f t="shared" si="9"/>
        <v>50052</v>
      </c>
      <c r="AB62" s="88">
        <f t="shared" si="9"/>
        <v>50052</v>
      </c>
      <c r="AC62" s="88">
        <f t="shared" si="9"/>
        <v>50052</v>
      </c>
      <c r="AD62" s="88">
        <f t="shared" si="9"/>
        <v>50052</v>
      </c>
      <c r="AE62" s="88">
        <f t="shared" si="9"/>
        <v>50052</v>
      </c>
      <c r="AF62" s="88">
        <f t="shared" si="9"/>
        <v>50052</v>
      </c>
      <c r="AG62" s="88">
        <f t="shared" si="9"/>
        <v>50052</v>
      </c>
      <c r="AH62" s="88">
        <f t="shared" si="9"/>
        <v>50052</v>
      </c>
      <c r="AI62" s="88">
        <f aca="true" t="shared" si="10" ref="AI62:AX66">6*$J$53+6*$E$53</f>
        <v>50052</v>
      </c>
      <c r="AJ62" s="88">
        <f t="shared" si="10"/>
        <v>50052</v>
      </c>
      <c r="AK62" s="88">
        <f t="shared" si="10"/>
        <v>50052</v>
      </c>
      <c r="AL62" s="88">
        <f t="shared" si="10"/>
        <v>50052</v>
      </c>
      <c r="AM62" s="88">
        <f t="shared" si="10"/>
        <v>50052</v>
      </c>
      <c r="AN62" s="88">
        <f t="shared" si="10"/>
        <v>50052</v>
      </c>
      <c r="AO62" s="88">
        <f t="shared" si="10"/>
        <v>50052</v>
      </c>
      <c r="AP62" s="88">
        <f t="shared" si="10"/>
        <v>50052</v>
      </c>
      <c r="AQ62" s="88">
        <f t="shared" si="10"/>
        <v>50052</v>
      </c>
      <c r="AR62" s="88">
        <f t="shared" si="10"/>
        <v>50052</v>
      </c>
      <c r="AS62" s="88">
        <f t="shared" si="10"/>
        <v>50052</v>
      </c>
      <c r="AT62" s="88">
        <f t="shared" si="10"/>
        <v>50052</v>
      </c>
      <c r="AU62" s="88">
        <f t="shared" si="10"/>
        <v>50052</v>
      </c>
      <c r="AV62" s="88">
        <f t="shared" si="10"/>
        <v>50052</v>
      </c>
      <c r="AW62" s="88">
        <f t="shared" si="10"/>
        <v>50052</v>
      </c>
      <c r="AX62" s="88">
        <f t="shared" si="10"/>
        <v>50052</v>
      </c>
      <c r="AY62" s="88">
        <f aca="true" t="shared" si="11" ref="AY62:BL66">6*$J$53+6*$E$53</f>
        <v>50052</v>
      </c>
      <c r="AZ62" s="88">
        <f t="shared" si="11"/>
        <v>50052</v>
      </c>
      <c r="BA62" s="88">
        <f t="shared" si="11"/>
        <v>50052</v>
      </c>
      <c r="BB62" s="88">
        <f t="shared" si="11"/>
        <v>50052</v>
      </c>
      <c r="BC62" s="88">
        <f t="shared" si="11"/>
        <v>50052</v>
      </c>
      <c r="BD62" s="88">
        <f t="shared" si="11"/>
        <v>50052</v>
      </c>
      <c r="BE62" s="88">
        <f t="shared" si="11"/>
        <v>50052</v>
      </c>
      <c r="BF62" s="88">
        <f t="shared" si="11"/>
        <v>50052</v>
      </c>
      <c r="BG62" s="88">
        <f t="shared" si="11"/>
        <v>50052</v>
      </c>
      <c r="BH62" s="88">
        <f t="shared" si="11"/>
        <v>50052</v>
      </c>
      <c r="BI62" s="88">
        <f t="shared" si="11"/>
        <v>50052</v>
      </c>
      <c r="BJ62" s="88">
        <f t="shared" si="11"/>
        <v>50052</v>
      </c>
      <c r="BK62" s="88">
        <f t="shared" si="11"/>
        <v>50052</v>
      </c>
      <c r="BL62" s="88">
        <f t="shared" si="11"/>
        <v>50052</v>
      </c>
    </row>
    <row r="63" spans="1:64" s="87" customFormat="1" ht="15">
      <c r="A63" s="87" t="s">
        <v>24</v>
      </c>
      <c r="F63" s="88">
        <f>3*$J$41</f>
        <v>600</v>
      </c>
      <c r="G63" s="88">
        <f>7*$J$41</f>
        <v>1400</v>
      </c>
      <c r="H63" s="88">
        <f>9*$J$41+1*$E$41</f>
        <v>7700</v>
      </c>
      <c r="I63" s="88">
        <f>8*$J$47+2*$E$47</f>
        <v>16100</v>
      </c>
      <c r="J63" s="88">
        <f>9*$J$47+3*$E$47</f>
        <v>22875</v>
      </c>
      <c r="K63" s="88">
        <f>9*$J$53+3*$E$53</f>
        <v>28878</v>
      </c>
      <c r="L63" s="88">
        <f>9*$J$53+3*$E$53</f>
        <v>28878</v>
      </c>
      <c r="M63" s="88">
        <f t="shared" si="7"/>
        <v>35936</v>
      </c>
      <c r="N63" s="88">
        <f t="shared" si="7"/>
        <v>35936</v>
      </c>
      <c r="O63" s="88">
        <f t="shared" si="7"/>
        <v>35936</v>
      </c>
      <c r="P63" s="88">
        <f t="shared" si="8"/>
        <v>50052</v>
      </c>
      <c r="Q63" s="88">
        <f t="shared" si="8"/>
        <v>50052</v>
      </c>
      <c r="R63" s="88">
        <f t="shared" si="8"/>
        <v>50052</v>
      </c>
      <c r="S63" s="88">
        <f t="shared" si="9"/>
        <v>50052</v>
      </c>
      <c r="T63" s="88">
        <f t="shared" si="9"/>
        <v>50052</v>
      </c>
      <c r="U63" s="88">
        <f t="shared" si="9"/>
        <v>50052</v>
      </c>
      <c r="V63" s="88">
        <f t="shared" si="9"/>
        <v>50052</v>
      </c>
      <c r="W63" s="88">
        <f t="shared" si="9"/>
        <v>50052</v>
      </c>
      <c r="X63" s="88">
        <f t="shared" si="9"/>
        <v>50052</v>
      </c>
      <c r="Y63" s="88">
        <f t="shared" si="9"/>
        <v>50052</v>
      </c>
      <c r="Z63" s="88">
        <f t="shared" si="9"/>
        <v>50052</v>
      </c>
      <c r="AA63" s="88">
        <f t="shared" si="9"/>
        <v>50052</v>
      </c>
      <c r="AB63" s="88">
        <f t="shared" si="9"/>
        <v>50052</v>
      </c>
      <c r="AC63" s="88">
        <f t="shared" si="9"/>
        <v>50052</v>
      </c>
      <c r="AD63" s="88">
        <f t="shared" si="9"/>
        <v>50052</v>
      </c>
      <c r="AE63" s="88">
        <f t="shared" si="9"/>
        <v>50052</v>
      </c>
      <c r="AF63" s="88">
        <f t="shared" si="9"/>
        <v>50052</v>
      </c>
      <c r="AG63" s="88">
        <f t="shared" si="9"/>
        <v>50052</v>
      </c>
      <c r="AH63" s="88">
        <f t="shared" si="9"/>
        <v>50052</v>
      </c>
      <c r="AI63" s="88">
        <f t="shared" si="10"/>
        <v>50052</v>
      </c>
      <c r="AJ63" s="88">
        <f t="shared" si="10"/>
        <v>50052</v>
      </c>
      <c r="AK63" s="88">
        <f t="shared" si="10"/>
        <v>50052</v>
      </c>
      <c r="AL63" s="88">
        <f t="shared" si="10"/>
        <v>50052</v>
      </c>
      <c r="AM63" s="88">
        <f t="shared" si="10"/>
        <v>50052</v>
      </c>
      <c r="AN63" s="88">
        <f t="shared" si="10"/>
        <v>50052</v>
      </c>
      <c r="AO63" s="88">
        <f t="shared" si="10"/>
        <v>50052</v>
      </c>
      <c r="AP63" s="88">
        <f t="shared" si="10"/>
        <v>50052</v>
      </c>
      <c r="AQ63" s="88">
        <f t="shared" si="10"/>
        <v>50052</v>
      </c>
      <c r="AR63" s="88">
        <f t="shared" si="10"/>
        <v>50052</v>
      </c>
      <c r="AS63" s="88">
        <f t="shared" si="10"/>
        <v>50052</v>
      </c>
      <c r="AT63" s="88">
        <f t="shared" si="10"/>
        <v>50052</v>
      </c>
      <c r="AU63" s="88">
        <f t="shared" si="10"/>
        <v>50052</v>
      </c>
      <c r="AV63" s="88">
        <f t="shared" si="10"/>
        <v>50052</v>
      </c>
      <c r="AW63" s="88">
        <f t="shared" si="10"/>
        <v>50052</v>
      </c>
      <c r="AX63" s="88">
        <f t="shared" si="10"/>
        <v>50052</v>
      </c>
      <c r="AY63" s="88">
        <f t="shared" si="11"/>
        <v>50052</v>
      </c>
      <c r="AZ63" s="88">
        <f t="shared" si="11"/>
        <v>50052</v>
      </c>
      <c r="BA63" s="88">
        <f t="shared" si="11"/>
        <v>50052</v>
      </c>
      <c r="BB63" s="88">
        <f t="shared" si="11"/>
        <v>50052</v>
      </c>
      <c r="BC63" s="88">
        <f t="shared" si="11"/>
        <v>50052</v>
      </c>
      <c r="BD63" s="88">
        <f t="shared" si="11"/>
        <v>50052</v>
      </c>
      <c r="BE63" s="88">
        <f t="shared" si="11"/>
        <v>50052</v>
      </c>
      <c r="BF63" s="88">
        <f t="shared" si="11"/>
        <v>50052</v>
      </c>
      <c r="BG63" s="88">
        <f t="shared" si="11"/>
        <v>50052</v>
      </c>
      <c r="BH63" s="88">
        <f t="shared" si="11"/>
        <v>50052</v>
      </c>
      <c r="BI63" s="88">
        <f t="shared" si="11"/>
        <v>50052</v>
      </c>
      <c r="BJ63" s="88">
        <f t="shared" si="11"/>
        <v>50052</v>
      </c>
      <c r="BK63" s="88">
        <f t="shared" si="11"/>
        <v>50052</v>
      </c>
      <c r="BL63" s="88">
        <f t="shared" si="11"/>
        <v>50052</v>
      </c>
    </row>
    <row r="64" spans="1:64" s="87" customFormat="1" ht="15">
      <c r="A64" s="87" t="s">
        <v>22</v>
      </c>
      <c r="H64" s="88">
        <f>3*$J$41</f>
        <v>600</v>
      </c>
      <c r="I64" s="88">
        <f>7*$J$41</f>
        <v>1400</v>
      </c>
      <c r="J64" s="88">
        <f>9*$J$41+1*$E$41</f>
        <v>7700</v>
      </c>
      <c r="K64" s="88">
        <f>8*$J$47+2*$E$47</f>
        <v>16100</v>
      </c>
      <c r="L64" s="88">
        <f>9*$J$47+3*$E$47</f>
        <v>22875</v>
      </c>
      <c r="M64" s="88">
        <f>9*$J$53+3*$E$53</f>
        <v>28878</v>
      </c>
      <c r="N64" s="88">
        <f>9*$J$53+3*$E$53</f>
        <v>28878</v>
      </c>
      <c r="O64" s="88">
        <f t="shared" si="7"/>
        <v>35936</v>
      </c>
      <c r="P64" s="88">
        <f t="shared" si="7"/>
        <v>35936</v>
      </c>
      <c r="Q64" s="88">
        <f t="shared" si="7"/>
        <v>35936</v>
      </c>
      <c r="R64" s="88">
        <f>6*$J$53+6*$E$53</f>
        <v>50052</v>
      </c>
      <c r="S64" s="88">
        <f t="shared" si="9"/>
        <v>50052</v>
      </c>
      <c r="T64" s="88">
        <f t="shared" si="9"/>
        <v>50052</v>
      </c>
      <c r="U64" s="88">
        <f t="shared" si="9"/>
        <v>50052</v>
      </c>
      <c r="V64" s="88">
        <f t="shared" si="9"/>
        <v>50052</v>
      </c>
      <c r="W64" s="88">
        <f t="shared" si="9"/>
        <v>50052</v>
      </c>
      <c r="X64" s="88">
        <f t="shared" si="9"/>
        <v>50052</v>
      </c>
      <c r="Y64" s="88">
        <f t="shared" si="9"/>
        <v>50052</v>
      </c>
      <c r="Z64" s="88">
        <f t="shared" si="9"/>
        <v>50052</v>
      </c>
      <c r="AA64" s="88">
        <f t="shared" si="9"/>
        <v>50052</v>
      </c>
      <c r="AB64" s="88">
        <f t="shared" si="9"/>
        <v>50052</v>
      </c>
      <c r="AC64" s="88">
        <f t="shared" si="9"/>
        <v>50052</v>
      </c>
      <c r="AD64" s="88">
        <f t="shared" si="9"/>
        <v>50052</v>
      </c>
      <c r="AE64" s="88">
        <f t="shared" si="9"/>
        <v>50052</v>
      </c>
      <c r="AF64" s="88">
        <f t="shared" si="9"/>
        <v>50052</v>
      </c>
      <c r="AG64" s="88">
        <f t="shared" si="9"/>
        <v>50052</v>
      </c>
      <c r="AH64" s="88">
        <f t="shared" si="9"/>
        <v>50052</v>
      </c>
      <c r="AI64" s="88">
        <f t="shared" si="10"/>
        <v>50052</v>
      </c>
      <c r="AJ64" s="88">
        <f t="shared" si="10"/>
        <v>50052</v>
      </c>
      <c r="AK64" s="88">
        <f t="shared" si="10"/>
        <v>50052</v>
      </c>
      <c r="AL64" s="88">
        <f t="shared" si="10"/>
        <v>50052</v>
      </c>
      <c r="AM64" s="88">
        <f t="shared" si="10"/>
        <v>50052</v>
      </c>
      <c r="AN64" s="88">
        <f t="shared" si="10"/>
        <v>50052</v>
      </c>
      <c r="AO64" s="88">
        <f t="shared" si="10"/>
        <v>50052</v>
      </c>
      <c r="AP64" s="88">
        <f t="shared" si="10"/>
        <v>50052</v>
      </c>
      <c r="AQ64" s="88">
        <f t="shared" si="10"/>
        <v>50052</v>
      </c>
      <c r="AR64" s="88">
        <f t="shared" si="10"/>
        <v>50052</v>
      </c>
      <c r="AS64" s="88">
        <f t="shared" si="10"/>
        <v>50052</v>
      </c>
      <c r="AT64" s="88">
        <f t="shared" si="10"/>
        <v>50052</v>
      </c>
      <c r="AU64" s="88">
        <f t="shared" si="10"/>
        <v>50052</v>
      </c>
      <c r="AV64" s="88">
        <f t="shared" si="10"/>
        <v>50052</v>
      </c>
      <c r="AW64" s="88">
        <f t="shared" si="10"/>
        <v>50052</v>
      </c>
      <c r="AX64" s="88">
        <f t="shared" si="10"/>
        <v>50052</v>
      </c>
      <c r="AY64" s="88">
        <f t="shared" si="11"/>
        <v>50052</v>
      </c>
      <c r="AZ64" s="88">
        <f t="shared" si="11"/>
        <v>50052</v>
      </c>
      <c r="BA64" s="88">
        <f t="shared" si="11"/>
        <v>50052</v>
      </c>
      <c r="BB64" s="88">
        <f t="shared" si="11"/>
        <v>50052</v>
      </c>
      <c r="BC64" s="88">
        <f t="shared" si="11"/>
        <v>50052</v>
      </c>
      <c r="BD64" s="88">
        <f t="shared" si="11"/>
        <v>50052</v>
      </c>
      <c r="BE64" s="88">
        <f t="shared" si="11"/>
        <v>50052</v>
      </c>
      <c r="BF64" s="88">
        <f t="shared" si="11"/>
        <v>50052</v>
      </c>
      <c r="BG64" s="88">
        <f t="shared" si="11"/>
        <v>50052</v>
      </c>
      <c r="BH64" s="88">
        <f t="shared" si="11"/>
        <v>50052</v>
      </c>
      <c r="BI64" s="88">
        <f t="shared" si="11"/>
        <v>50052</v>
      </c>
      <c r="BJ64" s="88">
        <f t="shared" si="11"/>
        <v>50052</v>
      </c>
      <c r="BK64" s="88">
        <f t="shared" si="11"/>
        <v>50052</v>
      </c>
      <c r="BL64" s="88">
        <f t="shared" si="11"/>
        <v>50052</v>
      </c>
    </row>
    <row r="65" spans="1:64" s="87" customFormat="1" ht="15">
      <c r="A65" s="87" t="s">
        <v>23</v>
      </c>
      <c r="H65" s="88">
        <f>3*$J$41</f>
        <v>600</v>
      </c>
      <c r="I65" s="88">
        <f>7*$J$41</f>
        <v>1400</v>
      </c>
      <c r="J65" s="88">
        <f>9*$J$41+1*$E$41</f>
        <v>7700</v>
      </c>
      <c r="K65" s="88">
        <f>8*$J$47+2*$E$47</f>
        <v>16100</v>
      </c>
      <c r="L65" s="88">
        <f>9*$J$47+3*$E$47</f>
        <v>22875</v>
      </c>
      <c r="M65" s="88">
        <f>9*$J$53+3*$E$53</f>
        <v>28878</v>
      </c>
      <c r="N65" s="88">
        <f>9*$J$53+3*$E$53</f>
        <v>28878</v>
      </c>
      <c r="O65" s="88">
        <f t="shared" si="7"/>
        <v>35936</v>
      </c>
      <c r="P65" s="88">
        <f t="shared" si="7"/>
        <v>35936</v>
      </c>
      <c r="Q65" s="88">
        <f t="shared" si="7"/>
        <v>35936</v>
      </c>
      <c r="R65" s="88">
        <f>6*$J$53+6*$E$53</f>
        <v>50052</v>
      </c>
      <c r="S65" s="88">
        <f t="shared" si="9"/>
        <v>50052</v>
      </c>
      <c r="T65" s="88">
        <f t="shared" si="9"/>
        <v>50052</v>
      </c>
      <c r="U65" s="88">
        <f t="shared" si="9"/>
        <v>50052</v>
      </c>
      <c r="V65" s="88">
        <f t="shared" si="9"/>
        <v>50052</v>
      </c>
      <c r="W65" s="88">
        <f t="shared" si="9"/>
        <v>50052</v>
      </c>
      <c r="X65" s="88">
        <f t="shared" si="9"/>
        <v>50052</v>
      </c>
      <c r="Y65" s="88">
        <f t="shared" si="9"/>
        <v>50052</v>
      </c>
      <c r="Z65" s="88">
        <f t="shared" si="9"/>
        <v>50052</v>
      </c>
      <c r="AA65" s="88">
        <f t="shared" si="9"/>
        <v>50052</v>
      </c>
      <c r="AB65" s="88">
        <f t="shared" si="9"/>
        <v>50052</v>
      </c>
      <c r="AC65" s="88">
        <f t="shared" si="9"/>
        <v>50052</v>
      </c>
      <c r="AD65" s="88">
        <f t="shared" si="9"/>
        <v>50052</v>
      </c>
      <c r="AE65" s="88">
        <f t="shared" si="9"/>
        <v>50052</v>
      </c>
      <c r="AF65" s="88">
        <f t="shared" si="9"/>
        <v>50052</v>
      </c>
      <c r="AG65" s="88">
        <f t="shared" si="9"/>
        <v>50052</v>
      </c>
      <c r="AH65" s="88">
        <f t="shared" si="9"/>
        <v>50052</v>
      </c>
      <c r="AI65" s="88">
        <f t="shared" si="10"/>
        <v>50052</v>
      </c>
      <c r="AJ65" s="88">
        <f t="shared" si="10"/>
        <v>50052</v>
      </c>
      <c r="AK65" s="88">
        <f t="shared" si="10"/>
        <v>50052</v>
      </c>
      <c r="AL65" s="88">
        <f t="shared" si="10"/>
        <v>50052</v>
      </c>
      <c r="AM65" s="88">
        <f t="shared" si="10"/>
        <v>50052</v>
      </c>
      <c r="AN65" s="88">
        <f t="shared" si="10"/>
        <v>50052</v>
      </c>
      <c r="AO65" s="88">
        <f t="shared" si="10"/>
        <v>50052</v>
      </c>
      <c r="AP65" s="88">
        <f t="shared" si="10"/>
        <v>50052</v>
      </c>
      <c r="AQ65" s="88">
        <f t="shared" si="10"/>
        <v>50052</v>
      </c>
      <c r="AR65" s="88">
        <f t="shared" si="10"/>
        <v>50052</v>
      </c>
      <c r="AS65" s="88">
        <f t="shared" si="10"/>
        <v>50052</v>
      </c>
      <c r="AT65" s="88">
        <f t="shared" si="10"/>
        <v>50052</v>
      </c>
      <c r="AU65" s="88">
        <f t="shared" si="10"/>
        <v>50052</v>
      </c>
      <c r="AV65" s="88">
        <f t="shared" si="10"/>
        <v>50052</v>
      </c>
      <c r="AW65" s="88">
        <f t="shared" si="10"/>
        <v>50052</v>
      </c>
      <c r="AX65" s="88">
        <f t="shared" si="10"/>
        <v>50052</v>
      </c>
      <c r="AY65" s="88">
        <f t="shared" si="11"/>
        <v>50052</v>
      </c>
      <c r="AZ65" s="88">
        <f t="shared" si="11"/>
        <v>50052</v>
      </c>
      <c r="BA65" s="88">
        <f t="shared" si="11"/>
        <v>50052</v>
      </c>
      <c r="BB65" s="88">
        <f t="shared" si="11"/>
        <v>50052</v>
      </c>
      <c r="BC65" s="88">
        <f t="shared" si="11"/>
        <v>50052</v>
      </c>
      <c r="BD65" s="88">
        <f t="shared" si="11"/>
        <v>50052</v>
      </c>
      <c r="BE65" s="88">
        <f t="shared" si="11"/>
        <v>50052</v>
      </c>
      <c r="BF65" s="88">
        <f t="shared" si="11"/>
        <v>50052</v>
      </c>
      <c r="BG65" s="88">
        <f t="shared" si="11"/>
        <v>50052</v>
      </c>
      <c r="BH65" s="88">
        <f t="shared" si="11"/>
        <v>50052</v>
      </c>
      <c r="BI65" s="88">
        <f t="shared" si="11"/>
        <v>50052</v>
      </c>
      <c r="BJ65" s="88">
        <f t="shared" si="11"/>
        <v>50052</v>
      </c>
      <c r="BK65" s="88">
        <f t="shared" si="11"/>
        <v>50052</v>
      </c>
      <c r="BL65" s="88">
        <f t="shared" si="11"/>
        <v>50052</v>
      </c>
    </row>
    <row r="66" spans="1:64" s="87" customFormat="1" ht="15">
      <c r="A66" s="87" t="s">
        <v>93</v>
      </c>
      <c r="I66" s="88">
        <f>3*$J$41</f>
        <v>600</v>
      </c>
      <c r="J66" s="88">
        <f>7*$J$41</f>
        <v>1400</v>
      </c>
      <c r="K66" s="88">
        <f>9*$J$41+1*$E$41</f>
        <v>7700</v>
      </c>
      <c r="L66" s="88">
        <f>8*$J$47+2*$E$47</f>
        <v>16100</v>
      </c>
      <c r="M66" s="88">
        <f>9*$J$47+3*$E$47</f>
        <v>22875</v>
      </c>
      <c r="N66" s="88">
        <f>9*$J$53+3*$E$53</f>
        <v>28878</v>
      </c>
      <c r="O66" s="88">
        <f>9*$J$53+3*$E$53</f>
        <v>28878</v>
      </c>
      <c r="P66" s="88">
        <f t="shared" si="7"/>
        <v>35936</v>
      </c>
      <c r="Q66" s="88">
        <f t="shared" si="7"/>
        <v>35936</v>
      </c>
      <c r="R66" s="88">
        <f t="shared" si="7"/>
        <v>35936</v>
      </c>
      <c r="S66" s="88">
        <f t="shared" si="9"/>
        <v>50052</v>
      </c>
      <c r="T66" s="88">
        <f t="shared" si="9"/>
        <v>50052</v>
      </c>
      <c r="U66" s="88">
        <f t="shared" si="9"/>
        <v>50052</v>
      </c>
      <c r="V66" s="88">
        <f t="shared" si="9"/>
        <v>50052</v>
      </c>
      <c r="W66" s="88">
        <f t="shared" si="9"/>
        <v>50052</v>
      </c>
      <c r="X66" s="88">
        <f t="shared" si="9"/>
        <v>50052</v>
      </c>
      <c r="Y66" s="88">
        <f t="shared" si="9"/>
        <v>50052</v>
      </c>
      <c r="Z66" s="88">
        <f t="shared" si="9"/>
        <v>50052</v>
      </c>
      <c r="AA66" s="88">
        <f t="shared" si="9"/>
        <v>50052</v>
      </c>
      <c r="AB66" s="88">
        <f t="shared" si="9"/>
        <v>50052</v>
      </c>
      <c r="AC66" s="88">
        <f t="shared" si="9"/>
        <v>50052</v>
      </c>
      <c r="AD66" s="88">
        <f t="shared" si="9"/>
        <v>50052</v>
      </c>
      <c r="AE66" s="88">
        <f t="shared" si="9"/>
        <v>50052</v>
      </c>
      <c r="AF66" s="88">
        <f t="shared" si="9"/>
        <v>50052</v>
      </c>
      <c r="AG66" s="88">
        <f t="shared" si="9"/>
        <v>50052</v>
      </c>
      <c r="AH66" s="88">
        <f t="shared" si="9"/>
        <v>50052</v>
      </c>
      <c r="AI66" s="88">
        <f t="shared" si="10"/>
        <v>50052</v>
      </c>
      <c r="AJ66" s="88">
        <f t="shared" si="10"/>
        <v>50052</v>
      </c>
      <c r="AK66" s="88">
        <f t="shared" si="10"/>
        <v>50052</v>
      </c>
      <c r="AL66" s="88">
        <f t="shared" si="10"/>
        <v>50052</v>
      </c>
      <c r="AM66" s="88">
        <f t="shared" si="10"/>
        <v>50052</v>
      </c>
      <c r="AN66" s="88">
        <f t="shared" si="10"/>
        <v>50052</v>
      </c>
      <c r="AO66" s="88">
        <f t="shared" si="10"/>
        <v>50052</v>
      </c>
      <c r="AP66" s="88">
        <f t="shared" si="10"/>
        <v>50052</v>
      </c>
      <c r="AQ66" s="88">
        <f t="shared" si="10"/>
        <v>50052</v>
      </c>
      <c r="AR66" s="88">
        <f t="shared" si="10"/>
        <v>50052</v>
      </c>
      <c r="AS66" s="88">
        <f t="shared" si="10"/>
        <v>50052</v>
      </c>
      <c r="AT66" s="88">
        <f t="shared" si="10"/>
        <v>50052</v>
      </c>
      <c r="AU66" s="88">
        <f t="shared" si="10"/>
        <v>50052</v>
      </c>
      <c r="AV66" s="88">
        <f t="shared" si="10"/>
        <v>50052</v>
      </c>
      <c r="AW66" s="88">
        <f t="shared" si="10"/>
        <v>50052</v>
      </c>
      <c r="AX66" s="88">
        <f t="shared" si="10"/>
        <v>50052</v>
      </c>
      <c r="AY66" s="88">
        <f t="shared" si="11"/>
        <v>50052</v>
      </c>
      <c r="AZ66" s="88">
        <f t="shared" si="11"/>
        <v>50052</v>
      </c>
      <c r="BA66" s="88">
        <f t="shared" si="11"/>
        <v>50052</v>
      </c>
      <c r="BB66" s="88">
        <f t="shared" si="11"/>
        <v>50052</v>
      </c>
      <c r="BC66" s="88">
        <f t="shared" si="11"/>
        <v>50052</v>
      </c>
      <c r="BD66" s="88">
        <f t="shared" si="11"/>
        <v>50052</v>
      </c>
      <c r="BE66" s="88">
        <f t="shared" si="11"/>
        <v>50052</v>
      </c>
      <c r="BF66" s="88">
        <f t="shared" si="11"/>
        <v>50052</v>
      </c>
      <c r="BG66" s="88">
        <f t="shared" si="11"/>
        <v>50052</v>
      </c>
      <c r="BH66" s="88">
        <f t="shared" si="11"/>
        <v>50052</v>
      </c>
      <c r="BI66" s="88">
        <f t="shared" si="11"/>
        <v>50052</v>
      </c>
      <c r="BJ66" s="88">
        <f t="shared" si="11"/>
        <v>50052</v>
      </c>
      <c r="BK66" s="88">
        <f t="shared" si="11"/>
        <v>50052</v>
      </c>
      <c r="BL66" s="88">
        <f t="shared" si="11"/>
        <v>50052</v>
      </c>
    </row>
    <row r="67" spans="1:64" s="87" customFormat="1" ht="15">
      <c r="A67" s="87" t="s">
        <v>158</v>
      </c>
      <c r="I67" s="88">
        <f>$E$41</f>
        <v>5900</v>
      </c>
      <c r="J67" s="88">
        <f>$E$41*3</f>
        <v>17700</v>
      </c>
      <c r="K67" s="88">
        <f>$E$41*4</f>
        <v>23600</v>
      </c>
      <c r="L67" s="88">
        <f>$E$41*4</f>
        <v>23600</v>
      </c>
      <c r="M67" s="88">
        <f>$E$41*5</f>
        <v>29500</v>
      </c>
      <c r="N67" s="88">
        <f>$E$53*5</f>
        <v>38500</v>
      </c>
      <c r="O67" s="88">
        <f>$E$53*6</f>
        <v>46200</v>
      </c>
      <c r="P67" s="88">
        <f>$E$53*6</f>
        <v>46200</v>
      </c>
      <c r="Q67" s="88">
        <f>$E$53*7</f>
        <v>53900</v>
      </c>
      <c r="R67" s="88">
        <f>$E$53*8</f>
        <v>61600</v>
      </c>
      <c r="S67" s="88">
        <f>$E$53*9</f>
        <v>69300</v>
      </c>
      <c r="T67" s="88">
        <f>$E$53*10</f>
        <v>77000</v>
      </c>
      <c r="U67" s="88">
        <f>$E$53*11</f>
        <v>84700</v>
      </c>
      <c r="V67" s="88">
        <f aca="true" t="shared" si="12" ref="V67:BL67">$E$53*11</f>
        <v>84700</v>
      </c>
      <c r="W67" s="88">
        <f t="shared" si="12"/>
        <v>84700</v>
      </c>
      <c r="X67" s="88">
        <f t="shared" si="12"/>
        <v>84700</v>
      </c>
      <c r="Y67" s="88">
        <f t="shared" si="12"/>
        <v>84700</v>
      </c>
      <c r="Z67" s="88">
        <f t="shared" si="12"/>
        <v>84700</v>
      </c>
      <c r="AA67" s="88">
        <f t="shared" si="12"/>
        <v>84700</v>
      </c>
      <c r="AB67" s="88">
        <f t="shared" si="12"/>
        <v>84700</v>
      </c>
      <c r="AC67" s="88">
        <f t="shared" si="12"/>
        <v>84700</v>
      </c>
      <c r="AD67" s="88">
        <f t="shared" si="12"/>
        <v>84700</v>
      </c>
      <c r="AE67" s="88">
        <f t="shared" si="12"/>
        <v>84700</v>
      </c>
      <c r="AF67" s="88">
        <f t="shared" si="12"/>
        <v>84700</v>
      </c>
      <c r="AG67" s="88">
        <f t="shared" si="12"/>
        <v>84700</v>
      </c>
      <c r="AH67" s="88">
        <f t="shared" si="12"/>
        <v>84700</v>
      </c>
      <c r="AI67" s="88">
        <f t="shared" si="12"/>
        <v>84700</v>
      </c>
      <c r="AJ67" s="88">
        <f t="shared" si="12"/>
        <v>84700</v>
      </c>
      <c r="AK67" s="88">
        <f t="shared" si="12"/>
        <v>84700</v>
      </c>
      <c r="AL67" s="88">
        <f t="shared" si="12"/>
        <v>84700</v>
      </c>
      <c r="AM67" s="88">
        <f t="shared" si="12"/>
        <v>84700</v>
      </c>
      <c r="AN67" s="88">
        <f t="shared" si="12"/>
        <v>84700</v>
      </c>
      <c r="AO67" s="88">
        <f t="shared" si="12"/>
        <v>84700</v>
      </c>
      <c r="AP67" s="88">
        <f t="shared" si="12"/>
        <v>84700</v>
      </c>
      <c r="AQ67" s="88">
        <f t="shared" si="12"/>
        <v>84700</v>
      </c>
      <c r="AR67" s="88">
        <f t="shared" si="12"/>
        <v>84700</v>
      </c>
      <c r="AS67" s="88">
        <f t="shared" si="12"/>
        <v>84700</v>
      </c>
      <c r="AT67" s="88">
        <f t="shared" si="12"/>
        <v>84700</v>
      </c>
      <c r="AU67" s="88">
        <f t="shared" si="12"/>
        <v>84700</v>
      </c>
      <c r="AV67" s="88">
        <f t="shared" si="12"/>
        <v>84700</v>
      </c>
      <c r="AW67" s="88">
        <f t="shared" si="12"/>
        <v>84700</v>
      </c>
      <c r="AX67" s="88">
        <f t="shared" si="12"/>
        <v>84700</v>
      </c>
      <c r="AY67" s="88">
        <f t="shared" si="12"/>
        <v>84700</v>
      </c>
      <c r="AZ67" s="88">
        <f t="shared" si="12"/>
        <v>84700</v>
      </c>
      <c r="BA67" s="88">
        <f t="shared" si="12"/>
        <v>84700</v>
      </c>
      <c r="BB67" s="88">
        <f t="shared" si="12"/>
        <v>84700</v>
      </c>
      <c r="BC67" s="88">
        <f t="shared" si="12"/>
        <v>84700</v>
      </c>
      <c r="BD67" s="88">
        <f t="shared" si="12"/>
        <v>84700</v>
      </c>
      <c r="BE67" s="88">
        <f t="shared" si="12"/>
        <v>84700</v>
      </c>
      <c r="BF67" s="88">
        <f t="shared" si="12"/>
        <v>84700</v>
      </c>
      <c r="BG67" s="88">
        <f t="shared" si="12"/>
        <v>84700</v>
      </c>
      <c r="BH67" s="88">
        <f t="shared" si="12"/>
        <v>84700</v>
      </c>
      <c r="BI67" s="88">
        <f t="shared" si="12"/>
        <v>84700</v>
      </c>
      <c r="BJ67" s="88">
        <f t="shared" si="12"/>
        <v>84700</v>
      </c>
      <c r="BK67" s="88">
        <f t="shared" si="12"/>
        <v>84700</v>
      </c>
      <c r="BL67" s="88">
        <f t="shared" si="12"/>
        <v>84700</v>
      </c>
    </row>
    <row r="68" spans="1:64" s="87" customFormat="1" ht="15">
      <c r="A68" s="87" t="s">
        <v>88</v>
      </c>
      <c r="I68" s="88">
        <f>3*$J$41</f>
        <v>600</v>
      </c>
      <c r="J68" s="88">
        <f>7*$J$41</f>
        <v>1400</v>
      </c>
      <c r="K68" s="88">
        <f>9*$J$41+1*$E$41</f>
        <v>7700</v>
      </c>
      <c r="L68" s="88">
        <f>8*$J$47+2*$E$47</f>
        <v>16100</v>
      </c>
      <c r="M68" s="88">
        <f>9*$J$47+3*$E$47</f>
        <v>22875</v>
      </c>
      <c r="N68" s="88">
        <f>9*$J$53+3*$E$53</f>
        <v>28878</v>
      </c>
      <c r="O68" s="88">
        <f>9*$J$53+3*$E$53</f>
        <v>28878</v>
      </c>
      <c r="P68" s="88">
        <f aca="true" t="shared" si="13" ref="P68:T72">8*$J$53+4*$E$53</f>
        <v>35936</v>
      </c>
      <c r="Q68" s="88">
        <f t="shared" si="13"/>
        <v>35936</v>
      </c>
      <c r="R68" s="88">
        <f t="shared" si="13"/>
        <v>35936</v>
      </c>
      <c r="S68" s="88">
        <f>6*$J$53+6*$E$53</f>
        <v>50052</v>
      </c>
      <c r="T68" s="88">
        <f>6*$J$53+6*$E$53</f>
        <v>50052</v>
      </c>
      <c r="U68" s="88">
        <f>6*$J$53+6*$E$53</f>
        <v>50052</v>
      </c>
      <c r="V68" s="88">
        <f aca="true" t="shared" si="14" ref="V68:AK72">6*$J$53+6*$E$53</f>
        <v>50052</v>
      </c>
      <c r="W68" s="88">
        <f t="shared" si="14"/>
        <v>50052</v>
      </c>
      <c r="X68" s="88">
        <f t="shared" si="14"/>
        <v>50052</v>
      </c>
      <c r="Y68" s="88">
        <f t="shared" si="14"/>
        <v>50052</v>
      </c>
      <c r="Z68" s="88">
        <f t="shared" si="14"/>
        <v>50052</v>
      </c>
      <c r="AA68" s="88">
        <f t="shared" si="14"/>
        <v>50052</v>
      </c>
      <c r="AB68" s="88">
        <f t="shared" si="14"/>
        <v>50052</v>
      </c>
      <c r="AC68" s="88">
        <f t="shared" si="14"/>
        <v>50052</v>
      </c>
      <c r="AD68" s="88">
        <f t="shared" si="14"/>
        <v>50052</v>
      </c>
      <c r="AE68" s="88">
        <f t="shared" si="14"/>
        <v>50052</v>
      </c>
      <c r="AF68" s="88">
        <f t="shared" si="14"/>
        <v>50052</v>
      </c>
      <c r="AG68" s="88">
        <f t="shared" si="14"/>
        <v>50052</v>
      </c>
      <c r="AH68" s="88">
        <f t="shared" si="14"/>
        <v>50052</v>
      </c>
      <c r="AI68" s="88">
        <f t="shared" si="14"/>
        <v>50052</v>
      </c>
      <c r="AJ68" s="88">
        <f t="shared" si="14"/>
        <v>50052</v>
      </c>
      <c r="AK68" s="88">
        <f t="shared" si="14"/>
        <v>50052</v>
      </c>
      <c r="AL68" s="88">
        <f aca="true" t="shared" si="15" ref="AL68:BA72">6*$J$53+6*$E$53</f>
        <v>50052</v>
      </c>
      <c r="AM68" s="88">
        <f t="shared" si="15"/>
        <v>50052</v>
      </c>
      <c r="AN68" s="88">
        <f t="shared" si="15"/>
        <v>50052</v>
      </c>
      <c r="AO68" s="88">
        <f t="shared" si="15"/>
        <v>50052</v>
      </c>
      <c r="AP68" s="88">
        <f t="shared" si="15"/>
        <v>50052</v>
      </c>
      <c r="AQ68" s="88">
        <f t="shared" si="15"/>
        <v>50052</v>
      </c>
      <c r="AR68" s="88">
        <f t="shared" si="15"/>
        <v>50052</v>
      </c>
      <c r="AS68" s="88">
        <f t="shared" si="15"/>
        <v>50052</v>
      </c>
      <c r="AT68" s="88">
        <f t="shared" si="15"/>
        <v>50052</v>
      </c>
      <c r="AU68" s="88">
        <f t="shared" si="15"/>
        <v>50052</v>
      </c>
      <c r="AV68" s="88">
        <f t="shared" si="15"/>
        <v>50052</v>
      </c>
      <c r="AW68" s="88">
        <f t="shared" si="15"/>
        <v>50052</v>
      </c>
      <c r="AX68" s="88">
        <f t="shared" si="15"/>
        <v>50052</v>
      </c>
      <c r="AY68" s="88">
        <f t="shared" si="15"/>
        <v>50052</v>
      </c>
      <c r="AZ68" s="88">
        <f t="shared" si="15"/>
        <v>50052</v>
      </c>
      <c r="BA68" s="88">
        <f t="shared" si="15"/>
        <v>50052</v>
      </c>
      <c r="BB68" s="88">
        <f aca="true" t="shared" si="16" ref="BB68:BL72">6*$J$53+6*$E$53</f>
        <v>50052</v>
      </c>
      <c r="BC68" s="88">
        <f t="shared" si="16"/>
        <v>50052</v>
      </c>
      <c r="BD68" s="88">
        <f t="shared" si="16"/>
        <v>50052</v>
      </c>
      <c r="BE68" s="88">
        <f t="shared" si="16"/>
        <v>50052</v>
      </c>
      <c r="BF68" s="88">
        <f t="shared" si="16"/>
        <v>50052</v>
      </c>
      <c r="BG68" s="88">
        <f t="shared" si="16"/>
        <v>50052</v>
      </c>
      <c r="BH68" s="88">
        <f t="shared" si="16"/>
        <v>50052</v>
      </c>
      <c r="BI68" s="88">
        <f t="shared" si="16"/>
        <v>50052</v>
      </c>
      <c r="BJ68" s="88">
        <f t="shared" si="16"/>
        <v>50052</v>
      </c>
      <c r="BK68" s="88">
        <f t="shared" si="16"/>
        <v>50052</v>
      </c>
      <c r="BL68" s="88">
        <f t="shared" si="16"/>
        <v>50052</v>
      </c>
    </row>
    <row r="69" spans="1:64" s="87" customFormat="1" ht="15">
      <c r="A69" s="87" t="s">
        <v>89</v>
      </c>
      <c r="I69" s="88"/>
      <c r="J69" s="88">
        <f>3*$J$41</f>
        <v>600</v>
      </c>
      <c r="K69" s="88">
        <f>7*$J$41</f>
        <v>1400</v>
      </c>
      <c r="L69" s="88">
        <f>9*$J$41+1*$E$41</f>
        <v>7700</v>
      </c>
      <c r="M69" s="88">
        <f>8*$J$47+2*$E$47</f>
        <v>16100</v>
      </c>
      <c r="N69" s="88">
        <f>9*$J$47+3*$E$47</f>
        <v>22875</v>
      </c>
      <c r="O69" s="88">
        <f>9*$J$53+3*$E$53</f>
        <v>28878</v>
      </c>
      <c r="P69" s="88">
        <f>9*$J$53+3*$E$53</f>
        <v>28878</v>
      </c>
      <c r="Q69" s="88">
        <f t="shared" si="13"/>
        <v>35936</v>
      </c>
      <c r="R69" s="88">
        <f t="shared" si="13"/>
        <v>35936</v>
      </c>
      <c r="S69" s="88">
        <f t="shared" si="13"/>
        <v>35936</v>
      </c>
      <c r="T69" s="88">
        <f>6*$J$53+6*$E$53</f>
        <v>50052</v>
      </c>
      <c r="U69" s="88">
        <f>6*$J$53+6*$E$53</f>
        <v>50052</v>
      </c>
      <c r="V69" s="88">
        <f t="shared" si="14"/>
        <v>50052</v>
      </c>
      <c r="W69" s="88">
        <f t="shared" si="14"/>
        <v>50052</v>
      </c>
      <c r="X69" s="88">
        <f t="shared" si="14"/>
        <v>50052</v>
      </c>
      <c r="Y69" s="88">
        <f t="shared" si="14"/>
        <v>50052</v>
      </c>
      <c r="Z69" s="88">
        <f t="shared" si="14"/>
        <v>50052</v>
      </c>
      <c r="AA69" s="88">
        <f t="shared" si="14"/>
        <v>50052</v>
      </c>
      <c r="AB69" s="88">
        <f t="shared" si="14"/>
        <v>50052</v>
      </c>
      <c r="AC69" s="88">
        <f t="shared" si="14"/>
        <v>50052</v>
      </c>
      <c r="AD69" s="88">
        <f t="shared" si="14"/>
        <v>50052</v>
      </c>
      <c r="AE69" s="88">
        <f t="shared" si="14"/>
        <v>50052</v>
      </c>
      <c r="AF69" s="88">
        <f t="shared" si="14"/>
        <v>50052</v>
      </c>
      <c r="AG69" s="88">
        <f t="shared" si="14"/>
        <v>50052</v>
      </c>
      <c r="AH69" s="88">
        <f t="shared" si="14"/>
        <v>50052</v>
      </c>
      <c r="AI69" s="88">
        <f t="shared" si="14"/>
        <v>50052</v>
      </c>
      <c r="AJ69" s="88">
        <f t="shared" si="14"/>
        <v>50052</v>
      </c>
      <c r="AK69" s="88">
        <f t="shared" si="14"/>
        <v>50052</v>
      </c>
      <c r="AL69" s="88">
        <f t="shared" si="15"/>
        <v>50052</v>
      </c>
      <c r="AM69" s="88">
        <f t="shared" si="15"/>
        <v>50052</v>
      </c>
      <c r="AN69" s="88">
        <f t="shared" si="15"/>
        <v>50052</v>
      </c>
      <c r="AO69" s="88">
        <f t="shared" si="15"/>
        <v>50052</v>
      </c>
      <c r="AP69" s="88">
        <f t="shared" si="15"/>
        <v>50052</v>
      </c>
      <c r="AQ69" s="88">
        <f t="shared" si="15"/>
        <v>50052</v>
      </c>
      <c r="AR69" s="88">
        <f t="shared" si="15"/>
        <v>50052</v>
      </c>
      <c r="AS69" s="88">
        <f t="shared" si="15"/>
        <v>50052</v>
      </c>
      <c r="AT69" s="88">
        <f t="shared" si="15"/>
        <v>50052</v>
      </c>
      <c r="AU69" s="88">
        <f t="shared" si="15"/>
        <v>50052</v>
      </c>
      <c r="AV69" s="88">
        <f t="shared" si="15"/>
        <v>50052</v>
      </c>
      <c r="AW69" s="88">
        <f t="shared" si="15"/>
        <v>50052</v>
      </c>
      <c r="AX69" s="88">
        <f t="shared" si="15"/>
        <v>50052</v>
      </c>
      <c r="AY69" s="88">
        <f t="shared" si="15"/>
        <v>50052</v>
      </c>
      <c r="AZ69" s="88">
        <f t="shared" si="15"/>
        <v>50052</v>
      </c>
      <c r="BA69" s="88">
        <f t="shared" si="15"/>
        <v>50052</v>
      </c>
      <c r="BB69" s="88">
        <f t="shared" si="16"/>
        <v>50052</v>
      </c>
      <c r="BC69" s="88">
        <f t="shared" si="16"/>
        <v>50052</v>
      </c>
      <c r="BD69" s="88">
        <f t="shared" si="16"/>
        <v>50052</v>
      </c>
      <c r="BE69" s="88">
        <f t="shared" si="16"/>
        <v>50052</v>
      </c>
      <c r="BF69" s="88">
        <f t="shared" si="16"/>
        <v>50052</v>
      </c>
      <c r="BG69" s="88">
        <f t="shared" si="16"/>
        <v>50052</v>
      </c>
      <c r="BH69" s="88">
        <f t="shared" si="16"/>
        <v>50052</v>
      </c>
      <c r="BI69" s="88">
        <f t="shared" si="16"/>
        <v>50052</v>
      </c>
      <c r="BJ69" s="88">
        <f t="shared" si="16"/>
        <v>50052</v>
      </c>
      <c r="BK69" s="88">
        <f t="shared" si="16"/>
        <v>50052</v>
      </c>
      <c r="BL69" s="88">
        <f t="shared" si="16"/>
        <v>50052</v>
      </c>
    </row>
    <row r="70" spans="1:64" s="87" customFormat="1" ht="15">
      <c r="A70" s="87" t="s">
        <v>90</v>
      </c>
      <c r="I70" s="88"/>
      <c r="J70" s="88">
        <f>3*$J$41</f>
        <v>600</v>
      </c>
      <c r="K70" s="88">
        <f>7*$J$41</f>
        <v>1400</v>
      </c>
      <c r="L70" s="88">
        <f>9*$J$41+1*$E$41</f>
        <v>7700</v>
      </c>
      <c r="M70" s="88">
        <f>8*$J$47+2*$E$47</f>
        <v>16100</v>
      </c>
      <c r="N70" s="88">
        <f>9*$J$47+3*$E$47</f>
        <v>22875</v>
      </c>
      <c r="O70" s="88">
        <f>9*$J$53+3*$E$53</f>
        <v>28878</v>
      </c>
      <c r="P70" s="88">
        <f>9*$J$53+3*$E$53</f>
        <v>28878</v>
      </c>
      <c r="Q70" s="88">
        <f t="shared" si="13"/>
        <v>35936</v>
      </c>
      <c r="R70" s="88">
        <f t="shared" si="13"/>
        <v>35936</v>
      </c>
      <c r="S70" s="88">
        <f t="shared" si="13"/>
        <v>35936</v>
      </c>
      <c r="T70" s="88">
        <f>6*$J$53+6*$E$53</f>
        <v>50052</v>
      </c>
      <c r="U70" s="88">
        <f>6*$J$53+6*$E$53</f>
        <v>50052</v>
      </c>
      <c r="V70" s="88">
        <f t="shared" si="14"/>
        <v>50052</v>
      </c>
      <c r="W70" s="88">
        <f t="shared" si="14"/>
        <v>50052</v>
      </c>
      <c r="X70" s="88">
        <f t="shared" si="14"/>
        <v>50052</v>
      </c>
      <c r="Y70" s="88">
        <f t="shared" si="14"/>
        <v>50052</v>
      </c>
      <c r="Z70" s="88">
        <f t="shared" si="14"/>
        <v>50052</v>
      </c>
      <c r="AA70" s="88">
        <f t="shared" si="14"/>
        <v>50052</v>
      </c>
      <c r="AB70" s="88">
        <f t="shared" si="14"/>
        <v>50052</v>
      </c>
      <c r="AC70" s="88">
        <f t="shared" si="14"/>
        <v>50052</v>
      </c>
      <c r="AD70" s="88">
        <f t="shared" si="14"/>
        <v>50052</v>
      </c>
      <c r="AE70" s="88">
        <f t="shared" si="14"/>
        <v>50052</v>
      </c>
      <c r="AF70" s="88">
        <f t="shared" si="14"/>
        <v>50052</v>
      </c>
      <c r="AG70" s="88">
        <f t="shared" si="14"/>
        <v>50052</v>
      </c>
      <c r="AH70" s="88">
        <f t="shared" si="14"/>
        <v>50052</v>
      </c>
      <c r="AI70" s="88">
        <f t="shared" si="14"/>
        <v>50052</v>
      </c>
      <c r="AJ70" s="88">
        <f t="shared" si="14"/>
        <v>50052</v>
      </c>
      <c r="AK70" s="88">
        <f t="shared" si="14"/>
        <v>50052</v>
      </c>
      <c r="AL70" s="88">
        <f t="shared" si="15"/>
        <v>50052</v>
      </c>
      <c r="AM70" s="88">
        <f t="shared" si="15"/>
        <v>50052</v>
      </c>
      <c r="AN70" s="88">
        <f t="shared" si="15"/>
        <v>50052</v>
      </c>
      <c r="AO70" s="88">
        <f t="shared" si="15"/>
        <v>50052</v>
      </c>
      <c r="AP70" s="88">
        <f t="shared" si="15"/>
        <v>50052</v>
      </c>
      <c r="AQ70" s="88">
        <f t="shared" si="15"/>
        <v>50052</v>
      </c>
      <c r="AR70" s="88">
        <f t="shared" si="15"/>
        <v>50052</v>
      </c>
      <c r="AS70" s="88">
        <f t="shared" si="15"/>
        <v>50052</v>
      </c>
      <c r="AT70" s="88">
        <f t="shared" si="15"/>
        <v>50052</v>
      </c>
      <c r="AU70" s="88">
        <f t="shared" si="15"/>
        <v>50052</v>
      </c>
      <c r="AV70" s="88">
        <f t="shared" si="15"/>
        <v>50052</v>
      </c>
      <c r="AW70" s="88">
        <f t="shared" si="15"/>
        <v>50052</v>
      </c>
      <c r="AX70" s="88">
        <f t="shared" si="15"/>
        <v>50052</v>
      </c>
      <c r="AY70" s="88">
        <f t="shared" si="15"/>
        <v>50052</v>
      </c>
      <c r="AZ70" s="88">
        <f t="shared" si="15"/>
        <v>50052</v>
      </c>
      <c r="BA70" s="88">
        <f t="shared" si="15"/>
        <v>50052</v>
      </c>
      <c r="BB70" s="88">
        <f t="shared" si="16"/>
        <v>50052</v>
      </c>
      <c r="BC70" s="88">
        <f t="shared" si="16"/>
        <v>50052</v>
      </c>
      <c r="BD70" s="88">
        <f t="shared" si="16"/>
        <v>50052</v>
      </c>
      <c r="BE70" s="88">
        <f t="shared" si="16"/>
        <v>50052</v>
      </c>
      <c r="BF70" s="88">
        <f t="shared" si="16"/>
        <v>50052</v>
      </c>
      <c r="BG70" s="88">
        <f t="shared" si="16"/>
        <v>50052</v>
      </c>
      <c r="BH70" s="88">
        <f t="shared" si="16"/>
        <v>50052</v>
      </c>
      <c r="BI70" s="88">
        <f t="shared" si="16"/>
        <v>50052</v>
      </c>
      <c r="BJ70" s="88">
        <f t="shared" si="16"/>
        <v>50052</v>
      </c>
      <c r="BK70" s="88">
        <f t="shared" si="16"/>
        <v>50052</v>
      </c>
      <c r="BL70" s="88">
        <f t="shared" si="16"/>
        <v>50052</v>
      </c>
    </row>
    <row r="71" spans="1:64" s="87" customFormat="1" ht="15">
      <c r="A71" s="87" t="s">
        <v>91</v>
      </c>
      <c r="I71" s="88"/>
      <c r="J71" s="88"/>
      <c r="K71" s="88">
        <f>3*$J$41</f>
        <v>600</v>
      </c>
      <c r="L71" s="88">
        <f>7*$J$41</f>
        <v>1400</v>
      </c>
      <c r="M71" s="88">
        <f>9*$J$41+1*$E$41</f>
        <v>7700</v>
      </c>
      <c r="N71" s="88">
        <f>8*$J$47+2*$E$47</f>
        <v>16100</v>
      </c>
      <c r="O71" s="88">
        <f>9*$J$47+3*$E$47</f>
        <v>22875</v>
      </c>
      <c r="P71" s="88">
        <f>9*$J$53+3*$E$53</f>
        <v>28878</v>
      </c>
      <c r="Q71" s="88">
        <f>9*$J$53+3*$E$53</f>
        <v>28878</v>
      </c>
      <c r="R71" s="88">
        <f t="shared" si="13"/>
        <v>35936</v>
      </c>
      <c r="S71" s="88">
        <f t="shared" si="13"/>
        <v>35936</v>
      </c>
      <c r="T71" s="88">
        <f t="shared" si="13"/>
        <v>35936</v>
      </c>
      <c r="U71" s="88">
        <f>6*$J$53+6*$E$53</f>
        <v>50052</v>
      </c>
      <c r="V71" s="88">
        <f t="shared" si="14"/>
        <v>50052</v>
      </c>
      <c r="W71" s="88">
        <f t="shared" si="14"/>
        <v>50052</v>
      </c>
      <c r="X71" s="88">
        <f t="shared" si="14"/>
        <v>50052</v>
      </c>
      <c r="Y71" s="88">
        <f t="shared" si="14"/>
        <v>50052</v>
      </c>
      <c r="Z71" s="88">
        <f t="shared" si="14"/>
        <v>50052</v>
      </c>
      <c r="AA71" s="88">
        <f t="shared" si="14"/>
        <v>50052</v>
      </c>
      <c r="AB71" s="88">
        <f t="shared" si="14"/>
        <v>50052</v>
      </c>
      <c r="AC71" s="88">
        <f t="shared" si="14"/>
        <v>50052</v>
      </c>
      <c r="AD71" s="88">
        <f t="shared" si="14"/>
        <v>50052</v>
      </c>
      <c r="AE71" s="88">
        <f t="shared" si="14"/>
        <v>50052</v>
      </c>
      <c r="AF71" s="88">
        <f t="shared" si="14"/>
        <v>50052</v>
      </c>
      <c r="AG71" s="88">
        <f t="shared" si="14"/>
        <v>50052</v>
      </c>
      <c r="AH71" s="88">
        <f t="shared" si="14"/>
        <v>50052</v>
      </c>
      <c r="AI71" s="88">
        <f t="shared" si="14"/>
        <v>50052</v>
      </c>
      <c r="AJ71" s="88">
        <f t="shared" si="14"/>
        <v>50052</v>
      </c>
      <c r="AK71" s="88">
        <f t="shared" si="14"/>
        <v>50052</v>
      </c>
      <c r="AL71" s="88">
        <f t="shared" si="15"/>
        <v>50052</v>
      </c>
      <c r="AM71" s="88">
        <f t="shared" si="15"/>
        <v>50052</v>
      </c>
      <c r="AN71" s="88">
        <f t="shared" si="15"/>
        <v>50052</v>
      </c>
      <c r="AO71" s="88">
        <f t="shared" si="15"/>
        <v>50052</v>
      </c>
      <c r="AP71" s="88">
        <f t="shared" si="15"/>
        <v>50052</v>
      </c>
      <c r="AQ71" s="88">
        <f t="shared" si="15"/>
        <v>50052</v>
      </c>
      <c r="AR71" s="88">
        <f t="shared" si="15"/>
        <v>50052</v>
      </c>
      <c r="AS71" s="88">
        <f t="shared" si="15"/>
        <v>50052</v>
      </c>
      <c r="AT71" s="88">
        <f t="shared" si="15"/>
        <v>50052</v>
      </c>
      <c r="AU71" s="88">
        <f t="shared" si="15"/>
        <v>50052</v>
      </c>
      <c r="AV71" s="88">
        <f t="shared" si="15"/>
        <v>50052</v>
      </c>
      <c r="AW71" s="88">
        <f t="shared" si="15"/>
        <v>50052</v>
      </c>
      <c r="AX71" s="88">
        <f t="shared" si="15"/>
        <v>50052</v>
      </c>
      <c r="AY71" s="88">
        <f t="shared" si="15"/>
        <v>50052</v>
      </c>
      <c r="AZ71" s="88">
        <f t="shared" si="15"/>
        <v>50052</v>
      </c>
      <c r="BA71" s="88">
        <f t="shared" si="15"/>
        <v>50052</v>
      </c>
      <c r="BB71" s="88">
        <f t="shared" si="16"/>
        <v>50052</v>
      </c>
      <c r="BC71" s="88">
        <f t="shared" si="16"/>
        <v>50052</v>
      </c>
      <c r="BD71" s="88">
        <f t="shared" si="16"/>
        <v>50052</v>
      </c>
      <c r="BE71" s="88">
        <f t="shared" si="16"/>
        <v>50052</v>
      </c>
      <c r="BF71" s="88">
        <f t="shared" si="16"/>
        <v>50052</v>
      </c>
      <c r="BG71" s="88">
        <f t="shared" si="16"/>
        <v>50052</v>
      </c>
      <c r="BH71" s="88">
        <f t="shared" si="16"/>
        <v>50052</v>
      </c>
      <c r="BI71" s="88">
        <f t="shared" si="16"/>
        <v>50052</v>
      </c>
      <c r="BJ71" s="88">
        <f t="shared" si="16"/>
        <v>50052</v>
      </c>
      <c r="BK71" s="88">
        <f t="shared" si="16"/>
        <v>50052</v>
      </c>
      <c r="BL71" s="88">
        <f t="shared" si="16"/>
        <v>50052</v>
      </c>
    </row>
    <row r="72" spans="1:64" s="87" customFormat="1" ht="15">
      <c r="A72" s="87" t="s">
        <v>92</v>
      </c>
      <c r="I72" s="88"/>
      <c r="J72" s="88"/>
      <c r="K72" s="88">
        <f>3*$J$41</f>
        <v>600</v>
      </c>
      <c r="L72" s="88">
        <f>7*$J$41</f>
        <v>1400</v>
      </c>
      <c r="M72" s="88">
        <f>9*$J$41+1*$E$41</f>
        <v>7700</v>
      </c>
      <c r="N72" s="88">
        <f>8*$J$47+2*$E$47</f>
        <v>16100</v>
      </c>
      <c r="O72" s="88">
        <f>9*$J$47+3*$E$47</f>
        <v>22875</v>
      </c>
      <c r="P72" s="88">
        <f>9*$J$53+3*$E$53</f>
        <v>28878</v>
      </c>
      <c r="Q72" s="88">
        <f>9*$J$53+3*$E$53</f>
        <v>28878</v>
      </c>
      <c r="R72" s="88">
        <f t="shared" si="13"/>
        <v>35936</v>
      </c>
      <c r="S72" s="88">
        <f t="shared" si="13"/>
        <v>35936</v>
      </c>
      <c r="T72" s="88">
        <f t="shared" si="13"/>
        <v>35936</v>
      </c>
      <c r="U72" s="88">
        <f>6*$J$53+6*$E$53</f>
        <v>50052</v>
      </c>
      <c r="V72" s="88">
        <f t="shared" si="14"/>
        <v>50052</v>
      </c>
      <c r="W72" s="88">
        <f t="shared" si="14"/>
        <v>50052</v>
      </c>
      <c r="X72" s="88">
        <f t="shared" si="14"/>
        <v>50052</v>
      </c>
      <c r="Y72" s="88">
        <f t="shared" si="14"/>
        <v>50052</v>
      </c>
      <c r="Z72" s="88">
        <f t="shared" si="14"/>
        <v>50052</v>
      </c>
      <c r="AA72" s="88">
        <f t="shared" si="14"/>
        <v>50052</v>
      </c>
      <c r="AB72" s="88">
        <f t="shared" si="14"/>
        <v>50052</v>
      </c>
      <c r="AC72" s="88">
        <f t="shared" si="14"/>
        <v>50052</v>
      </c>
      <c r="AD72" s="88">
        <f t="shared" si="14"/>
        <v>50052</v>
      </c>
      <c r="AE72" s="88">
        <f t="shared" si="14"/>
        <v>50052</v>
      </c>
      <c r="AF72" s="88">
        <f t="shared" si="14"/>
        <v>50052</v>
      </c>
      <c r="AG72" s="88">
        <f t="shared" si="14"/>
        <v>50052</v>
      </c>
      <c r="AH72" s="88">
        <f t="shared" si="14"/>
        <v>50052</v>
      </c>
      <c r="AI72" s="88">
        <f t="shared" si="14"/>
        <v>50052</v>
      </c>
      <c r="AJ72" s="88">
        <f t="shared" si="14"/>
        <v>50052</v>
      </c>
      <c r="AK72" s="88">
        <f t="shared" si="14"/>
        <v>50052</v>
      </c>
      <c r="AL72" s="88">
        <f t="shared" si="15"/>
        <v>50052</v>
      </c>
      <c r="AM72" s="88">
        <f t="shared" si="15"/>
        <v>50052</v>
      </c>
      <c r="AN72" s="88">
        <f t="shared" si="15"/>
        <v>50052</v>
      </c>
      <c r="AO72" s="88">
        <f t="shared" si="15"/>
        <v>50052</v>
      </c>
      <c r="AP72" s="88">
        <f t="shared" si="15"/>
        <v>50052</v>
      </c>
      <c r="AQ72" s="88">
        <f t="shared" si="15"/>
        <v>50052</v>
      </c>
      <c r="AR72" s="88">
        <f t="shared" si="15"/>
        <v>50052</v>
      </c>
      <c r="AS72" s="88">
        <f t="shared" si="15"/>
        <v>50052</v>
      </c>
      <c r="AT72" s="88">
        <f t="shared" si="15"/>
        <v>50052</v>
      </c>
      <c r="AU72" s="88">
        <f t="shared" si="15"/>
        <v>50052</v>
      </c>
      <c r="AV72" s="88">
        <f t="shared" si="15"/>
        <v>50052</v>
      </c>
      <c r="AW72" s="88">
        <f t="shared" si="15"/>
        <v>50052</v>
      </c>
      <c r="AX72" s="88">
        <f t="shared" si="15"/>
        <v>50052</v>
      </c>
      <c r="AY72" s="88">
        <f t="shared" si="15"/>
        <v>50052</v>
      </c>
      <c r="AZ72" s="88">
        <f t="shared" si="15"/>
        <v>50052</v>
      </c>
      <c r="BA72" s="88">
        <f t="shared" si="15"/>
        <v>50052</v>
      </c>
      <c r="BB72" s="88">
        <f t="shared" si="16"/>
        <v>50052</v>
      </c>
      <c r="BC72" s="88">
        <f t="shared" si="16"/>
        <v>50052</v>
      </c>
      <c r="BD72" s="88">
        <f t="shared" si="16"/>
        <v>50052</v>
      </c>
      <c r="BE72" s="88">
        <f t="shared" si="16"/>
        <v>50052</v>
      </c>
      <c r="BF72" s="88">
        <f t="shared" si="16"/>
        <v>50052</v>
      </c>
      <c r="BG72" s="88">
        <f t="shared" si="16"/>
        <v>50052</v>
      </c>
      <c r="BH72" s="88">
        <f t="shared" si="16"/>
        <v>50052</v>
      </c>
      <c r="BI72" s="88">
        <f t="shared" si="16"/>
        <v>50052</v>
      </c>
      <c r="BJ72" s="88">
        <f t="shared" si="16"/>
        <v>50052</v>
      </c>
      <c r="BK72" s="88">
        <f t="shared" si="16"/>
        <v>50052</v>
      </c>
      <c r="BL72" s="88">
        <f t="shared" si="16"/>
        <v>50052</v>
      </c>
    </row>
    <row r="73" spans="1:64" s="87" customFormat="1" ht="15">
      <c r="A73" s="87" t="s">
        <v>159</v>
      </c>
      <c r="I73" s="88"/>
      <c r="J73" s="88"/>
      <c r="K73" s="88">
        <f>$E$41</f>
        <v>5900</v>
      </c>
      <c r="L73" s="88">
        <f>$E$41*3</f>
        <v>17700</v>
      </c>
      <c r="M73" s="88">
        <f>$E$41*4</f>
        <v>23600</v>
      </c>
      <c r="N73" s="88">
        <f>$E$41*4</f>
        <v>23600</v>
      </c>
      <c r="O73" s="88">
        <f>$E$41*5</f>
        <v>29500</v>
      </c>
      <c r="P73" s="88">
        <f>$E$53*5</f>
        <v>38500</v>
      </c>
      <c r="Q73" s="88">
        <f>$E$53*6</f>
        <v>46200</v>
      </c>
      <c r="R73" s="88">
        <f>$E$53*6</f>
        <v>46200</v>
      </c>
      <c r="S73" s="88">
        <f>$E$53*7</f>
        <v>53900</v>
      </c>
      <c r="T73" s="88">
        <f>$E$53*8</f>
        <v>61600</v>
      </c>
      <c r="U73" s="88">
        <f>$E$53*9</f>
        <v>69300</v>
      </c>
      <c r="V73" s="88">
        <f>$E$53*10</f>
        <v>77000</v>
      </c>
      <c r="W73" s="88">
        <f>$E$53*11</f>
        <v>84700</v>
      </c>
      <c r="X73" s="88">
        <f aca="true" t="shared" si="17" ref="X73:BL73">$E$53*11</f>
        <v>84700</v>
      </c>
      <c r="Y73" s="88">
        <f t="shared" si="17"/>
        <v>84700</v>
      </c>
      <c r="Z73" s="88">
        <f t="shared" si="17"/>
        <v>84700</v>
      </c>
      <c r="AA73" s="88">
        <f t="shared" si="17"/>
        <v>84700</v>
      </c>
      <c r="AB73" s="88">
        <f t="shared" si="17"/>
        <v>84700</v>
      </c>
      <c r="AC73" s="88">
        <f t="shared" si="17"/>
        <v>84700</v>
      </c>
      <c r="AD73" s="88">
        <f t="shared" si="17"/>
        <v>84700</v>
      </c>
      <c r="AE73" s="88">
        <f t="shared" si="17"/>
        <v>84700</v>
      </c>
      <c r="AF73" s="88">
        <f t="shared" si="17"/>
        <v>84700</v>
      </c>
      <c r="AG73" s="88">
        <f t="shared" si="17"/>
        <v>84700</v>
      </c>
      <c r="AH73" s="88">
        <f t="shared" si="17"/>
        <v>84700</v>
      </c>
      <c r="AI73" s="88">
        <f t="shared" si="17"/>
        <v>84700</v>
      </c>
      <c r="AJ73" s="88">
        <f t="shared" si="17"/>
        <v>84700</v>
      </c>
      <c r="AK73" s="88">
        <f t="shared" si="17"/>
        <v>84700</v>
      </c>
      <c r="AL73" s="88">
        <f t="shared" si="17"/>
        <v>84700</v>
      </c>
      <c r="AM73" s="88">
        <f t="shared" si="17"/>
        <v>84700</v>
      </c>
      <c r="AN73" s="88">
        <f t="shared" si="17"/>
        <v>84700</v>
      </c>
      <c r="AO73" s="88">
        <f t="shared" si="17"/>
        <v>84700</v>
      </c>
      <c r="AP73" s="88">
        <f t="shared" si="17"/>
        <v>84700</v>
      </c>
      <c r="AQ73" s="88">
        <f t="shared" si="17"/>
        <v>84700</v>
      </c>
      <c r="AR73" s="88">
        <f t="shared" si="17"/>
        <v>84700</v>
      </c>
      <c r="AS73" s="88">
        <f t="shared" si="17"/>
        <v>84700</v>
      </c>
      <c r="AT73" s="88">
        <f t="shared" si="17"/>
        <v>84700</v>
      </c>
      <c r="AU73" s="88">
        <f t="shared" si="17"/>
        <v>84700</v>
      </c>
      <c r="AV73" s="88">
        <f t="shared" si="17"/>
        <v>84700</v>
      </c>
      <c r="AW73" s="88">
        <f t="shared" si="17"/>
        <v>84700</v>
      </c>
      <c r="AX73" s="88">
        <f t="shared" si="17"/>
        <v>84700</v>
      </c>
      <c r="AY73" s="88">
        <f t="shared" si="17"/>
        <v>84700</v>
      </c>
      <c r="AZ73" s="88">
        <f t="shared" si="17"/>
        <v>84700</v>
      </c>
      <c r="BA73" s="88">
        <f t="shared" si="17"/>
        <v>84700</v>
      </c>
      <c r="BB73" s="88">
        <f t="shared" si="17"/>
        <v>84700</v>
      </c>
      <c r="BC73" s="88">
        <f t="shared" si="17"/>
        <v>84700</v>
      </c>
      <c r="BD73" s="88">
        <f t="shared" si="17"/>
        <v>84700</v>
      </c>
      <c r="BE73" s="88">
        <f t="shared" si="17"/>
        <v>84700</v>
      </c>
      <c r="BF73" s="88">
        <f t="shared" si="17"/>
        <v>84700</v>
      </c>
      <c r="BG73" s="88">
        <f t="shared" si="17"/>
        <v>84700</v>
      </c>
      <c r="BH73" s="88">
        <f t="shared" si="17"/>
        <v>84700</v>
      </c>
      <c r="BI73" s="88">
        <f t="shared" si="17"/>
        <v>84700</v>
      </c>
      <c r="BJ73" s="88">
        <f t="shared" si="17"/>
        <v>84700</v>
      </c>
      <c r="BK73" s="88">
        <f t="shared" si="17"/>
        <v>84700</v>
      </c>
      <c r="BL73" s="88">
        <f t="shared" si="17"/>
        <v>84700</v>
      </c>
    </row>
    <row r="74" spans="1:64" s="87" customFormat="1" ht="15">
      <c r="A74" s="87" t="s">
        <v>160</v>
      </c>
      <c r="I74" s="88"/>
      <c r="J74" s="88"/>
      <c r="K74" s="88"/>
      <c r="L74" s="89"/>
      <c r="N74" s="88">
        <f>3*$J$41</f>
        <v>600</v>
      </c>
      <c r="O74" s="88">
        <f>7*$J$41</f>
        <v>1400</v>
      </c>
      <c r="P74" s="88">
        <f>9*$J$41+1*$E$41</f>
        <v>7700</v>
      </c>
      <c r="Q74" s="88">
        <f>8*$J$47+2*$E$47</f>
        <v>16100</v>
      </c>
      <c r="R74" s="88">
        <f>9*$J$47+3*$E$47</f>
        <v>22875</v>
      </c>
      <c r="S74" s="88">
        <f aca="true" t="shared" si="18" ref="S74:U77">9*$J$53+3*$E$53</f>
        <v>28878</v>
      </c>
      <c r="T74" s="88">
        <f t="shared" si="18"/>
        <v>28878</v>
      </c>
      <c r="U74" s="88">
        <f aca="true" t="shared" si="19" ref="U74:X77">8*$J$53+4*$E$53</f>
        <v>35936</v>
      </c>
      <c r="V74" s="88">
        <f t="shared" si="19"/>
        <v>35936</v>
      </c>
      <c r="W74" s="88">
        <f t="shared" si="19"/>
        <v>35936</v>
      </c>
      <c r="X74" s="88">
        <f aca="true" t="shared" si="20" ref="X74:AM78">6*$J$53+6*$E$53</f>
        <v>50052</v>
      </c>
      <c r="Y74" s="88">
        <f t="shared" si="20"/>
        <v>50052</v>
      </c>
      <c r="Z74" s="88">
        <f t="shared" si="20"/>
        <v>50052</v>
      </c>
      <c r="AA74" s="88">
        <f t="shared" si="20"/>
        <v>50052</v>
      </c>
      <c r="AB74" s="88">
        <f t="shared" si="20"/>
        <v>50052</v>
      </c>
      <c r="AC74" s="88">
        <f t="shared" si="20"/>
        <v>50052</v>
      </c>
      <c r="AD74" s="88">
        <f t="shared" si="20"/>
        <v>50052</v>
      </c>
      <c r="AE74" s="88">
        <f t="shared" si="20"/>
        <v>50052</v>
      </c>
      <c r="AF74" s="88">
        <f t="shared" si="20"/>
        <v>50052</v>
      </c>
      <c r="AG74" s="88">
        <f t="shared" si="20"/>
        <v>50052</v>
      </c>
      <c r="AH74" s="88">
        <f t="shared" si="20"/>
        <v>50052</v>
      </c>
      <c r="AI74" s="88">
        <f t="shared" si="20"/>
        <v>50052</v>
      </c>
      <c r="AJ74" s="88">
        <f t="shared" si="20"/>
        <v>50052</v>
      </c>
      <c r="AK74" s="88">
        <f t="shared" si="20"/>
        <v>50052</v>
      </c>
      <c r="AL74" s="88">
        <f t="shared" si="20"/>
        <v>50052</v>
      </c>
      <c r="AM74" s="88">
        <f t="shared" si="20"/>
        <v>50052</v>
      </c>
      <c r="AN74" s="88">
        <f aca="true" t="shared" si="21" ref="AN74:BC78">6*$J$53+6*$E$53</f>
        <v>50052</v>
      </c>
      <c r="AO74" s="88">
        <f t="shared" si="21"/>
        <v>50052</v>
      </c>
      <c r="AP74" s="88">
        <f t="shared" si="21"/>
        <v>50052</v>
      </c>
      <c r="AQ74" s="88">
        <f t="shared" si="21"/>
        <v>50052</v>
      </c>
      <c r="AR74" s="88">
        <f t="shared" si="21"/>
        <v>50052</v>
      </c>
      <c r="AS74" s="88">
        <f t="shared" si="21"/>
        <v>50052</v>
      </c>
      <c r="AT74" s="88">
        <f t="shared" si="21"/>
        <v>50052</v>
      </c>
      <c r="AU74" s="88">
        <f t="shared" si="21"/>
        <v>50052</v>
      </c>
      <c r="AV74" s="88">
        <f t="shared" si="21"/>
        <v>50052</v>
      </c>
      <c r="AW74" s="88">
        <f t="shared" si="21"/>
        <v>50052</v>
      </c>
      <c r="AX74" s="88">
        <f t="shared" si="21"/>
        <v>50052</v>
      </c>
      <c r="AY74" s="88">
        <f t="shared" si="21"/>
        <v>50052</v>
      </c>
      <c r="AZ74" s="88">
        <f t="shared" si="21"/>
        <v>50052</v>
      </c>
      <c r="BA74" s="88">
        <f t="shared" si="21"/>
        <v>50052</v>
      </c>
      <c r="BB74" s="88">
        <f t="shared" si="21"/>
        <v>50052</v>
      </c>
      <c r="BC74" s="88">
        <f t="shared" si="21"/>
        <v>50052</v>
      </c>
      <c r="BD74" s="88">
        <f aca="true" t="shared" si="22" ref="BD74:BL78">6*$J$53+6*$E$53</f>
        <v>50052</v>
      </c>
      <c r="BE74" s="88">
        <f t="shared" si="22"/>
        <v>50052</v>
      </c>
      <c r="BF74" s="88">
        <f t="shared" si="22"/>
        <v>50052</v>
      </c>
      <c r="BG74" s="88">
        <f t="shared" si="22"/>
        <v>50052</v>
      </c>
      <c r="BH74" s="88">
        <f t="shared" si="22"/>
        <v>50052</v>
      </c>
      <c r="BI74" s="88">
        <f t="shared" si="22"/>
        <v>50052</v>
      </c>
      <c r="BJ74" s="88">
        <f t="shared" si="22"/>
        <v>50052</v>
      </c>
      <c r="BK74" s="88">
        <f t="shared" si="22"/>
        <v>50052</v>
      </c>
      <c r="BL74" s="88">
        <f t="shared" si="22"/>
        <v>50052</v>
      </c>
    </row>
    <row r="75" spans="1:64" s="87" customFormat="1" ht="15">
      <c r="A75" s="87" t="s">
        <v>161</v>
      </c>
      <c r="I75" s="88"/>
      <c r="J75" s="88"/>
      <c r="K75" s="88"/>
      <c r="L75" s="89"/>
      <c r="N75" s="88">
        <f>3*$J$41</f>
        <v>600</v>
      </c>
      <c r="O75" s="88">
        <f>7*$J$41</f>
        <v>1400</v>
      </c>
      <c r="P75" s="88">
        <f>9*$J$41+1*$E$41</f>
        <v>7700</v>
      </c>
      <c r="Q75" s="88">
        <f>8*$J$47+2*$E$47</f>
        <v>16100</v>
      </c>
      <c r="R75" s="88">
        <f>9*$J$47+3*$E$47</f>
        <v>22875</v>
      </c>
      <c r="S75" s="88">
        <f t="shared" si="18"/>
        <v>28878</v>
      </c>
      <c r="T75" s="88">
        <f t="shared" si="18"/>
        <v>28878</v>
      </c>
      <c r="U75" s="88">
        <f t="shared" si="19"/>
        <v>35936</v>
      </c>
      <c r="V75" s="88">
        <f t="shared" si="19"/>
        <v>35936</v>
      </c>
      <c r="W75" s="88">
        <f t="shared" si="19"/>
        <v>35936</v>
      </c>
      <c r="X75" s="88">
        <f t="shared" si="20"/>
        <v>50052</v>
      </c>
      <c r="Y75" s="88">
        <f t="shared" si="20"/>
        <v>50052</v>
      </c>
      <c r="Z75" s="88">
        <f t="shared" si="20"/>
        <v>50052</v>
      </c>
      <c r="AA75" s="88">
        <f t="shared" si="20"/>
        <v>50052</v>
      </c>
      <c r="AB75" s="88">
        <f t="shared" si="20"/>
        <v>50052</v>
      </c>
      <c r="AC75" s="88">
        <f t="shared" si="20"/>
        <v>50052</v>
      </c>
      <c r="AD75" s="88">
        <f t="shared" si="20"/>
        <v>50052</v>
      </c>
      <c r="AE75" s="88">
        <f t="shared" si="20"/>
        <v>50052</v>
      </c>
      <c r="AF75" s="88">
        <f t="shared" si="20"/>
        <v>50052</v>
      </c>
      <c r="AG75" s="88">
        <f t="shared" si="20"/>
        <v>50052</v>
      </c>
      <c r="AH75" s="88">
        <f t="shared" si="20"/>
        <v>50052</v>
      </c>
      <c r="AI75" s="88">
        <f t="shared" si="20"/>
        <v>50052</v>
      </c>
      <c r="AJ75" s="88">
        <f t="shared" si="20"/>
        <v>50052</v>
      </c>
      <c r="AK75" s="88">
        <f t="shared" si="20"/>
        <v>50052</v>
      </c>
      <c r="AL75" s="88">
        <f t="shared" si="20"/>
        <v>50052</v>
      </c>
      <c r="AM75" s="88">
        <f t="shared" si="20"/>
        <v>50052</v>
      </c>
      <c r="AN75" s="88">
        <f t="shared" si="21"/>
        <v>50052</v>
      </c>
      <c r="AO75" s="88">
        <f t="shared" si="21"/>
        <v>50052</v>
      </c>
      <c r="AP75" s="88">
        <f t="shared" si="21"/>
        <v>50052</v>
      </c>
      <c r="AQ75" s="88">
        <f t="shared" si="21"/>
        <v>50052</v>
      </c>
      <c r="AR75" s="88">
        <f t="shared" si="21"/>
        <v>50052</v>
      </c>
      <c r="AS75" s="88">
        <f t="shared" si="21"/>
        <v>50052</v>
      </c>
      <c r="AT75" s="88">
        <f t="shared" si="21"/>
        <v>50052</v>
      </c>
      <c r="AU75" s="88">
        <f t="shared" si="21"/>
        <v>50052</v>
      </c>
      <c r="AV75" s="88">
        <f t="shared" si="21"/>
        <v>50052</v>
      </c>
      <c r="AW75" s="88">
        <f t="shared" si="21"/>
        <v>50052</v>
      </c>
      <c r="AX75" s="88">
        <f t="shared" si="21"/>
        <v>50052</v>
      </c>
      <c r="AY75" s="88">
        <f t="shared" si="21"/>
        <v>50052</v>
      </c>
      <c r="AZ75" s="88">
        <f t="shared" si="21"/>
        <v>50052</v>
      </c>
      <c r="BA75" s="88">
        <f t="shared" si="21"/>
        <v>50052</v>
      </c>
      <c r="BB75" s="88">
        <f t="shared" si="21"/>
        <v>50052</v>
      </c>
      <c r="BC75" s="88">
        <f t="shared" si="21"/>
        <v>50052</v>
      </c>
      <c r="BD75" s="88">
        <f t="shared" si="22"/>
        <v>50052</v>
      </c>
      <c r="BE75" s="88">
        <f t="shared" si="22"/>
        <v>50052</v>
      </c>
      <c r="BF75" s="88">
        <f t="shared" si="22"/>
        <v>50052</v>
      </c>
      <c r="BG75" s="88">
        <f t="shared" si="22"/>
        <v>50052</v>
      </c>
      <c r="BH75" s="88">
        <f t="shared" si="22"/>
        <v>50052</v>
      </c>
      <c r="BI75" s="88">
        <f t="shared" si="22"/>
        <v>50052</v>
      </c>
      <c r="BJ75" s="88">
        <f t="shared" si="22"/>
        <v>50052</v>
      </c>
      <c r="BK75" s="88">
        <f t="shared" si="22"/>
        <v>50052</v>
      </c>
      <c r="BL75" s="88">
        <f t="shared" si="22"/>
        <v>50052</v>
      </c>
    </row>
    <row r="76" spans="1:64" s="87" customFormat="1" ht="15">
      <c r="A76" s="87" t="s">
        <v>162</v>
      </c>
      <c r="I76" s="88"/>
      <c r="J76" s="88"/>
      <c r="K76" s="88"/>
      <c r="L76" s="89"/>
      <c r="M76" s="88"/>
      <c r="N76" s="88"/>
      <c r="O76" s="88">
        <f>3*$J$41</f>
        <v>600</v>
      </c>
      <c r="P76" s="88">
        <f>7*$J$41</f>
        <v>1400</v>
      </c>
      <c r="Q76" s="88">
        <f>9*$J$41+1*$E$41</f>
        <v>7700</v>
      </c>
      <c r="R76" s="88">
        <f>8*$J$47+2*$E$47</f>
        <v>16100</v>
      </c>
      <c r="S76" s="88">
        <f>9*$J$47+3*$E$47</f>
        <v>22875</v>
      </c>
      <c r="T76" s="88">
        <f t="shared" si="18"/>
        <v>28878</v>
      </c>
      <c r="U76" s="88">
        <f t="shared" si="18"/>
        <v>28878</v>
      </c>
      <c r="V76" s="88">
        <f t="shared" si="19"/>
        <v>35936</v>
      </c>
      <c r="W76" s="88">
        <f t="shared" si="19"/>
        <v>35936</v>
      </c>
      <c r="X76" s="88">
        <f t="shared" si="19"/>
        <v>35936</v>
      </c>
      <c r="Y76" s="88">
        <f t="shared" si="20"/>
        <v>50052</v>
      </c>
      <c r="Z76" s="88">
        <f t="shared" si="20"/>
        <v>50052</v>
      </c>
      <c r="AA76" s="88">
        <f t="shared" si="20"/>
        <v>50052</v>
      </c>
      <c r="AB76" s="88">
        <f t="shared" si="20"/>
        <v>50052</v>
      </c>
      <c r="AC76" s="88">
        <f t="shared" si="20"/>
        <v>50052</v>
      </c>
      <c r="AD76" s="88">
        <f t="shared" si="20"/>
        <v>50052</v>
      </c>
      <c r="AE76" s="88">
        <f t="shared" si="20"/>
        <v>50052</v>
      </c>
      <c r="AF76" s="88">
        <f t="shared" si="20"/>
        <v>50052</v>
      </c>
      <c r="AG76" s="88">
        <f t="shared" si="20"/>
        <v>50052</v>
      </c>
      <c r="AH76" s="88">
        <f t="shared" si="20"/>
        <v>50052</v>
      </c>
      <c r="AI76" s="88">
        <f t="shared" si="20"/>
        <v>50052</v>
      </c>
      <c r="AJ76" s="88">
        <f t="shared" si="20"/>
        <v>50052</v>
      </c>
      <c r="AK76" s="88">
        <f t="shared" si="20"/>
        <v>50052</v>
      </c>
      <c r="AL76" s="88">
        <f t="shared" si="20"/>
        <v>50052</v>
      </c>
      <c r="AM76" s="88">
        <f t="shared" si="20"/>
        <v>50052</v>
      </c>
      <c r="AN76" s="88">
        <f t="shared" si="21"/>
        <v>50052</v>
      </c>
      <c r="AO76" s="88">
        <f t="shared" si="21"/>
        <v>50052</v>
      </c>
      <c r="AP76" s="88">
        <f t="shared" si="21"/>
        <v>50052</v>
      </c>
      <c r="AQ76" s="88">
        <f t="shared" si="21"/>
        <v>50052</v>
      </c>
      <c r="AR76" s="88">
        <f t="shared" si="21"/>
        <v>50052</v>
      </c>
      <c r="AS76" s="88">
        <f t="shared" si="21"/>
        <v>50052</v>
      </c>
      <c r="AT76" s="88">
        <f t="shared" si="21"/>
        <v>50052</v>
      </c>
      <c r="AU76" s="88">
        <f t="shared" si="21"/>
        <v>50052</v>
      </c>
      <c r="AV76" s="88">
        <f t="shared" si="21"/>
        <v>50052</v>
      </c>
      <c r="AW76" s="88">
        <f t="shared" si="21"/>
        <v>50052</v>
      </c>
      <c r="AX76" s="88">
        <f t="shared" si="21"/>
        <v>50052</v>
      </c>
      <c r="AY76" s="88">
        <f t="shared" si="21"/>
        <v>50052</v>
      </c>
      <c r="AZ76" s="88">
        <f t="shared" si="21"/>
        <v>50052</v>
      </c>
      <c r="BA76" s="88">
        <f t="shared" si="21"/>
        <v>50052</v>
      </c>
      <c r="BB76" s="88">
        <f t="shared" si="21"/>
        <v>50052</v>
      </c>
      <c r="BC76" s="88">
        <f t="shared" si="21"/>
        <v>50052</v>
      </c>
      <c r="BD76" s="88">
        <f t="shared" si="22"/>
        <v>50052</v>
      </c>
      <c r="BE76" s="88">
        <f t="shared" si="22"/>
        <v>50052</v>
      </c>
      <c r="BF76" s="88">
        <f t="shared" si="22"/>
        <v>50052</v>
      </c>
      <c r="BG76" s="88">
        <f t="shared" si="22"/>
        <v>50052</v>
      </c>
      <c r="BH76" s="88">
        <f t="shared" si="22"/>
        <v>50052</v>
      </c>
      <c r="BI76" s="88">
        <f t="shared" si="22"/>
        <v>50052</v>
      </c>
      <c r="BJ76" s="88">
        <f t="shared" si="22"/>
        <v>50052</v>
      </c>
      <c r="BK76" s="88">
        <f t="shared" si="22"/>
        <v>50052</v>
      </c>
      <c r="BL76" s="88">
        <f t="shared" si="22"/>
        <v>50052</v>
      </c>
    </row>
    <row r="77" spans="1:64" s="87" customFormat="1" ht="15">
      <c r="A77" s="87" t="s">
        <v>163</v>
      </c>
      <c r="I77" s="88"/>
      <c r="J77" s="88"/>
      <c r="K77" s="88"/>
      <c r="L77" s="89"/>
      <c r="M77" s="88"/>
      <c r="N77" s="88"/>
      <c r="O77" s="88">
        <f>3*$J$41</f>
        <v>600</v>
      </c>
      <c r="P77" s="88">
        <f>7*$J$41</f>
        <v>1400</v>
      </c>
      <c r="Q77" s="88">
        <f>9*$J$41+1*$E$41</f>
        <v>7700</v>
      </c>
      <c r="R77" s="88">
        <f>8*$J$47+2*$E$47</f>
        <v>16100</v>
      </c>
      <c r="S77" s="88">
        <f>9*$J$47+3*$E$47</f>
        <v>22875</v>
      </c>
      <c r="T77" s="88">
        <f t="shared" si="18"/>
        <v>28878</v>
      </c>
      <c r="U77" s="88">
        <f t="shared" si="18"/>
        <v>28878</v>
      </c>
      <c r="V77" s="88">
        <f t="shared" si="19"/>
        <v>35936</v>
      </c>
      <c r="W77" s="88">
        <f t="shared" si="19"/>
        <v>35936</v>
      </c>
      <c r="X77" s="88">
        <f t="shared" si="19"/>
        <v>35936</v>
      </c>
      <c r="Y77" s="88">
        <f t="shared" si="20"/>
        <v>50052</v>
      </c>
      <c r="Z77" s="88">
        <f t="shared" si="20"/>
        <v>50052</v>
      </c>
      <c r="AA77" s="88">
        <f t="shared" si="20"/>
        <v>50052</v>
      </c>
      <c r="AB77" s="88">
        <f t="shared" si="20"/>
        <v>50052</v>
      </c>
      <c r="AC77" s="88">
        <f t="shared" si="20"/>
        <v>50052</v>
      </c>
      <c r="AD77" s="88">
        <f t="shared" si="20"/>
        <v>50052</v>
      </c>
      <c r="AE77" s="88">
        <f t="shared" si="20"/>
        <v>50052</v>
      </c>
      <c r="AF77" s="88">
        <f t="shared" si="20"/>
        <v>50052</v>
      </c>
      <c r="AG77" s="88">
        <f t="shared" si="20"/>
        <v>50052</v>
      </c>
      <c r="AH77" s="88">
        <f t="shared" si="20"/>
        <v>50052</v>
      </c>
      <c r="AI77" s="88">
        <f t="shared" si="20"/>
        <v>50052</v>
      </c>
      <c r="AJ77" s="88">
        <f t="shared" si="20"/>
        <v>50052</v>
      </c>
      <c r="AK77" s="88">
        <f t="shared" si="20"/>
        <v>50052</v>
      </c>
      <c r="AL77" s="88">
        <f t="shared" si="20"/>
        <v>50052</v>
      </c>
      <c r="AM77" s="88">
        <f t="shared" si="20"/>
        <v>50052</v>
      </c>
      <c r="AN77" s="88">
        <f t="shared" si="21"/>
        <v>50052</v>
      </c>
      <c r="AO77" s="88">
        <f t="shared" si="21"/>
        <v>50052</v>
      </c>
      <c r="AP77" s="88">
        <f t="shared" si="21"/>
        <v>50052</v>
      </c>
      <c r="AQ77" s="88">
        <f t="shared" si="21"/>
        <v>50052</v>
      </c>
      <c r="AR77" s="88">
        <f t="shared" si="21"/>
        <v>50052</v>
      </c>
      <c r="AS77" s="88">
        <f t="shared" si="21"/>
        <v>50052</v>
      </c>
      <c r="AT77" s="88">
        <f t="shared" si="21"/>
        <v>50052</v>
      </c>
      <c r="AU77" s="88">
        <f t="shared" si="21"/>
        <v>50052</v>
      </c>
      <c r="AV77" s="88">
        <f t="shared" si="21"/>
        <v>50052</v>
      </c>
      <c r="AW77" s="88">
        <f t="shared" si="21"/>
        <v>50052</v>
      </c>
      <c r="AX77" s="88">
        <f t="shared" si="21"/>
        <v>50052</v>
      </c>
      <c r="AY77" s="88">
        <f t="shared" si="21"/>
        <v>50052</v>
      </c>
      <c r="AZ77" s="88">
        <f t="shared" si="21"/>
        <v>50052</v>
      </c>
      <c r="BA77" s="88">
        <f t="shared" si="21"/>
        <v>50052</v>
      </c>
      <c r="BB77" s="88">
        <f t="shared" si="21"/>
        <v>50052</v>
      </c>
      <c r="BC77" s="88">
        <f t="shared" si="21"/>
        <v>50052</v>
      </c>
      <c r="BD77" s="88">
        <f t="shared" si="22"/>
        <v>50052</v>
      </c>
      <c r="BE77" s="88">
        <f t="shared" si="22"/>
        <v>50052</v>
      </c>
      <c r="BF77" s="88">
        <f t="shared" si="22"/>
        <v>50052</v>
      </c>
      <c r="BG77" s="88">
        <f t="shared" si="22"/>
        <v>50052</v>
      </c>
      <c r="BH77" s="88">
        <f t="shared" si="22"/>
        <v>50052</v>
      </c>
      <c r="BI77" s="88">
        <f t="shared" si="22"/>
        <v>50052</v>
      </c>
      <c r="BJ77" s="88">
        <f t="shared" si="22"/>
        <v>50052</v>
      </c>
      <c r="BK77" s="88">
        <f t="shared" si="22"/>
        <v>50052</v>
      </c>
      <c r="BL77" s="88">
        <f t="shared" si="22"/>
        <v>50052</v>
      </c>
    </row>
    <row r="78" spans="1:64" s="87" customFormat="1" ht="15">
      <c r="A78" s="87" t="s">
        <v>164</v>
      </c>
      <c r="I78" s="88"/>
      <c r="J78" s="88"/>
      <c r="K78" s="88"/>
      <c r="L78" s="89"/>
      <c r="M78" s="88"/>
      <c r="N78" s="88"/>
      <c r="O78" s="88"/>
      <c r="P78" s="88"/>
      <c r="R78" s="88">
        <f>3*$J$41</f>
        <v>600</v>
      </c>
      <c r="S78" s="88">
        <f>7*$J$41</f>
        <v>1400</v>
      </c>
      <c r="T78" s="88">
        <f>9*$J$41+1*$E$41</f>
        <v>7700</v>
      </c>
      <c r="U78" s="88">
        <f>8*$J$47+2*$E$47</f>
        <v>16100</v>
      </c>
      <c r="V78" s="88">
        <f>9*$J$47+3*$E$47</f>
        <v>22875</v>
      </c>
      <c r="W78" s="88">
        <f>9*$J$53+3*$E$53</f>
        <v>28878</v>
      </c>
      <c r="X78" s="88">
        <f>9*$J$53+3*$E$53</f>
        <v>28878</v>
      </c>
      <c r="Y78" s="88">
        <f>8*$J$53+4*$E$53</f>
        <v>35936</v>
      </c>
      <c r="Z78" s="88">
        <f>8*$J$53+4*$E$53</f>
        <v>35936</v>
      </c>
      <c r="AA78" s="88">
        <f>8*$J$53+4*$E$53</f>
        <v>35936</v>
      </c>
      <c r="AB78" s="88">
        <f>6*$J$53+6*$E$53</f>
        <v>50052</v>
      </c>
      <c r="AC78" s="88">
        <f>6*$J$53+6*$E$53</f>
        <v>50052</v>
      </c>
      <c r="AD78" s="88">
        <f>6*$J$53+6*$E$53</f>
        <v>50052</v>
      </c>
      <c r="AE78" s="88">
        <f t="shared" si="20"/>
        <v>50052</v>
      </c>
      <c r="AF78" s="88">
        <f t="shared" si="20"/>
        <v>50052</v>
      </c>
      <c r="AG78" s="88">
        <f t="shared" si="20"/>
        <v>50052</v>
      </c>
      <c r="AH78" s="88">
        <f t="shared" si="20"/>
        <v>50052</v>
      </c>
      <c r="AI78" s="88">
        <f t="shared" si="20"/>
        <v>50052</v>
      </c>
      <c r="AJ78" s="88">
        <f t="shared" si="20"/>
        <v>50052</v>
      </c>
      <c r="AK78" s="88">
        <f t="shared" si="20"/>
        <v>50052</v>
      </c>
      <c r="AL78" s="88">
        <f t="shared" si="20"/>
        <v>50052</v>
      </c>
      <c r="AM78" s="88">
        <f t="shared" si="20"/>
        <v>50052</v>
      </c>
      <c r="AN78" s="88">
        <f t="shared" si="21"/>
        <v>50052</v>
      </c>
      <c r="AO78" s="88">
        <f t="shared" si="21"/>
        <v>50052</v>
      </c>
      <c r="AP78" s="88">
        <f t="shared" si="21"/>
        <v>50052</v>
      </c>
      <c r="AQ78" s="88">
        <f t="shared" si="21"/>
        <v>50052</v>
      </c>
      <c r="AR78" s="88">
        <f t="shared" si="21"/>
        <v>50052</v>
      </c>
      <c r="AS78" s="88">
        <f t="shared" si="21"/>
        <v>50052</v>
      </c>
      <c r="AT78" s="88">
        <f t="shared" si="21"/>
        <v>50052</v>
      </c>
      <c r="AU78" s="88">
        <f t="shared" si="21"/>
        <v>50052</v>
      </c>
      <c r="AV78" s="88">
        <f t="shared" si="21"/>
        <v>50052</v>
      </c>
      <c r="AW78" s="88">
        <f t="shared" si="21"/>
        <v>50052</v>
      </c>
      <c r="AX78" s="88">
        <f t="shared" si="21"/>
        <v>50052</v>
      </c>
      <c r="AY78" s="88">
        <f t="shared" si="21"/>
        <v>50052</v>
      </c>
      <c r="AZ78" s="88">
        <f t="shared" si="21"/>
        <v>50052</v>
      </c>
      <c r="BA78" s="88">
        <f t="shared" si="21"/>
        <v>50052</v>
      </c>
      <c r="BB78" s="88">
        <f t="shared" si="21"/>
        <v>50052</v>
      </c>
      <c r="BC78" s="88">
        <f t="shared" si="21"/>
        <v>50052</v>
      </c>
      <c r="BD78" s="88">
        <f t="shared" si="22"/>
        <v>50052</v>
      </c>
      <c r="BE78" s="88">
        <f t="shared" si="22"/>
        <v>50052</v>
      </c>
      <c r="BF78" s="88">
        <f t="shared" si="22"/>
        <v>50052</v>
      </c>
      <c r="BG78" s="88">
        <f t="shared" si="22"/>
        <v>50052</v>
      </c>
      <c r="BH78" s="88">
        <f t="shared" si="22"/>
        <v>50052</v>
      </c>
      <c r="BI78" s="88">
        <f t="shared" si="22"/>
        <v>50052</v>
      </c>
      <c r="BJ78" s="88">
        <f t="shared" si="22"/>
        <v>50052</v>
      </c>
      <c r="BK78" s="88">
        <f t="shared" si="22"/>
        <v>50052</v>
      </c>
      <c r="BL78" s="88">
        <f t="shared" si="22"/>
        <v>50052</v>
      </c>
    </row>
    <row r="79" spans="1:64" s="87" customFormat="1" ht="15">
      <c r="A79" s="87" t="s">
        <v>165</v>
      </c>
      <c r="I79" s="88"/>
      <c r="J79" s="88"/>
      <c r="K79" s="88"/>
      <c r="L79" s="89"/>
      <c r="M79" s="88"/>
      <c r="N79" s="88"/>
      <c r="O79" s="88"/>
      <c r="P79" s="88"/>
      <c r="R79" s="88">
        <f>$E$41</f>
        <v>5900</v>
      </c>
      <c r="S79" s="88">
        <f>$E$41*3</f>
        <v>17700</v>
      </c>
      <c r="T79" s="88">
        <f>$E$41*4</f>
        <v>23600</v>
      </c>
      <c r="U79" s="88">
        <f>$E$41*4</f>
        <v>23600</v>
      </c>
      <c r="V79" s="88">
        <f>$E$41*5</f>
        <v>29500</v>
      </c>
      <c r="W79" s="88">
        <f>$E$53*5</f>
        <v>38500</v>
      </c>
      <c r="X79" s="88">
        <f>$E$53*6</f>
        <v>46200</v>
      </c>
      <c r="Y79" s="88">
        <f>$E$53*6</f>
        <v>46200</v>
      </c>
      <c r="Z79" s="88">
        <f>$E$53*7</f>
        <v>53900</v>
      </c>
      <c r="AA79" s="88">
        <f>$E$53*8</f>
        <v>61600</v>
      </c>
      <c r="AB79" s="88">
        <f>$E$53*9</f>
        <v>69300</v>
      </c>
      <c r="AC79" s="88">
        <f>$E$53*10</f>
        <v>77000</v>
      </c>
      <c r="AD79" s="88">
        <f>$E$53*11</f>
        <v>84700</v>
      </c>
      <c r="AE79" s="88">
        <f aca="true" t="shared" si="23" ref="AE79:BL79">$E$53*11</f>
        <v>84700</v>
      </c>
      <c r="AF79" s="88">
        <f t="shared" si="23"/>
        <v>84700</v>
      </c>
      <c r="AG79" s="88">
        <f t="shared" si="23"/>
        <v>84700</v>
      </c>
      <c r="AH79" s="88">
        <f t="shared" si="23"/>
        <v>84700</v>
      </c>
      <c r="AI79" s="88">
        <f t="shared" si="23"/>
        <v>84700</v>
      </c>
      <c r="AJ79" s="88">
        <f t="shared" si="23"/>
        <v>84700</v>
      </c>
      <c r="AK79" s="88">
        <f t="shared" si="23"/>
        <v>84700</v>
      </c>
      <c r="AL79" s="88">
        <f t="shared" si="23"/>
        <v>84700</v>
      </c>
      <c r="AM79" s="88">
        <f t="shared" si="23"/>
        <v>84700</v>
      </c>
      <c r="AN79" s="88">
        <f t="shared" si="23"/>
        <v>84700</v>
      </c>
      <c r="AO79" s="88">
        <f t="shared" si="23"/>
        <v>84700</v>
      </c>
      <c r="AP79" s="88">
        <f t="shared" si="23"/>
        <v>84700</v>
      </c>
      <c r="AQ79" s="88">
        <f t="shared" si="23"/>
        <v>84700</v>
      </c>
      <c r="AR79" s="88">
        <f t="shared" si="23"/>
        <v>84700</v>
      </c>
      <c r="AS79" s="88">
        <f t="shared" si="23"/>
        <v>84700</v>
      </c>
      <c r="AT79" s="88">
        <f t="shared" si="23"/>
        <v>84700</v>
      </c>
      <c r="AU79" s="88">
        <f t="shared" si="23"/>
        <v>84700</v>
      </c>
      <c r="AV79" s="88">
        <f t="shared" si="23"/>
        <v>84700</v>
      </c>
      <c r="AW79" s="88">
        <f t="shared" si="23"/>
        <v>84700</v>
      </c>
      <c r="AX79" s="88">
        <f t="shared" si="23"/>
        <v>84700</v>
      </c>
      <c r="AY79" s="88">
        <f t="shared" si="23"/>
        <v>84700</v>
      </c>
      <c r="AZ79" s="88">
        <f t="shared" si="23"/>
        <v>84700</v>
      </c>
      <c r="BA79" s="88">
        <f t="shared" si="23"/>
        <v>84700</v>
      </c>
      <c r="BB79" s="88">
        <f t="shared" si="23"/>
        <v>84700</v>
      </c>
      <c r="BC79" s="88">
        <f t="shared" si="23"/>
        <v>84700</v>
      </c>
      <c r="BD79" s="88">
        <f t="shared" si="23"/>
        <v>84700</v>
      </c>
      <c r="BE79" s="88">
        <f t="shared" si="23"/>
        <v>84700</v>
      </c>
      <c r="BF79" s="88">
        <f t="shared" si="23"/>
        <v>84700</v>
      </c>
      <c r="BG79" s="88">
        <f t="shared" si="23"/>
        <v>84700</v>
      </c>
      <c r="BH79" s="88">
        <f t="shared" si="23"/>
        <v>84700</v>
      </c>
      <c r="BI79" s="88">
        <f t="shared" si="23"/>
        <v>84700</v>
      </c>
      <c r="BJ79" s="88">
        <f t="shared" si="23"/>
        <v>84700</v>
      </c>
      <c r="BK79" s="88">
        <f t="shared" si="23"/>
        <v>84700</v>
      </c>
      <c r="BL79" s="88">
        <f t="shared" si="23"/>
        <v>84700</v>
      </c>
    </row>
    <row r="80" spans="1:64" s="87" customFormat="1" ht="15">
      <c r="A80" s="87" t="s">
        <v>166</v>
      </c>
      <c r="I80" s="88"/>
      <c r="J80" s="88"/>
      <c r="K80" s="88"/>
      <c r="L80" s="89"/>
      <c r="M80" s="88"/>
      <c r="N80" s="88"/>
      <c r="O80" s="88"/>
      <c r="P80" s="88"/>
      <c r="R80" s="88">
        <f>3*$J$41</f>
        <v>600</v>
      </c>
      <c r="S80" s="88">
        <f>7*$J$41</f>
        <v>1400</v>
      </c>
      <c r="T80" s="88">
        <f>9*$J$41+1*$E$41</f>
        <v>7700</v>
      </c>
      <c r="U80" s="88">
        <f>8*$J$47+2*$E$47</f>
        <v>16100</v>
      </c>
      <c r="V80" s="88">
        <f>9*$J$47+3*$E$47</f>
        <v>22875</v>
      </c>
      <c r="W80" s="88">
        <f>9*$J$53+3*$E$53</f>
        <v>28878</v>
      </c>
      <c r="X80" s="88">
        <f>9*$J$53+3*$E$53</f>
        <v>28878</v>
      </c>
      <c r="Y80" s="88">
        <f aca="true" t="shared" si="24" ref="Y80:AB82">8*$J$53+4*$E$53</f>
        <v>35936</v>
      </c>
      <c r="Z80" s="88">
        <f t="shared" si="24"/>
        <v>35936</v>
      </c>
      <c r="AA80" s="88">
        <f t="shared" si="24"/>
        <v>35936</v>
      </c>
      <c r="AB80" s="88">
        <f>6*$J$53+6*$E$53</f>
        <v>50052</v>
      </c>
      <c r="AC80" s="88">
        <f>6*$J$53+6*$E$53</f>
        <v>50052</v>
      </c>
      <c r="AD80" s="88">
        <f>6*$J$53+6*$E$53</f>
        <v>50052</v>
      </c>
      <c r="AE80" s="88">
        <f aca="true" t="shared" si="25" ref="AE80:AT84">6*$J$53+6*$E$53</f>
        <v>50052</v>
      </c>
      <c r="AF80" s="88">
        <f t="shared" si="25"/>
        <v>50052</v>
      </c>
      <c r="AG80" s="88">
        <f t="shared" si="25"/>
        <v>50052</v>
      </c>
      <c r="AH80" s="88">
        <f t="shared" si="25"/>
        <v>50052</v>
      </c>
      <c r="AI80" s="88">
        <f t="shared" si="25"/>
        <v>50052</v>
      </c>
      <c r="AJ80" s="88">
        <f t="shared" si="25"/>
        <v>50052</v>
      </c>
      <c r="AK80" s="88">
        <f t="shared" si="25"/>
        <v>50052</v>
      </c>
      <c r="AL80" s="88">
        <f t="shared" si="25"/>
        <v>50052</v>
      </c>
      <c r="AM80" s="88">
        <f t="shared" si="25"/>
        <v>50052</v>
      </c>
      <c r="AN80" s="88">
        <f t="shared" si="25"/>
        <v>50052</v>
      </c>
      <c r="AO80" s="88">
        <f t="shared" si="25"/>
        <v>50052</v>
      </c>
      <c r="AP80" s="88">
        <f t="shared" si="25"/>
        <v>50052</v>
      </c>
      <c r="AQ80" s="88">
        <f t="shared" si="25"/>
        <v>50052</v>
      </c>
      <c r="AR80" s="88">
        <f t="shared" si="25"/>
        <v>50052</v>
      </c>
      <c r="AS80" s="88">
        <f t="shared" si="25"/>
        <v>50052</v>
      </c>
      <c r="AT80" s="88">
        <f t="shared" si="25"/>
        <v>50052</v>
      </c>
      <c r="AU80" s="88">
        <f aca="true" t="shared" si="26" ref="AU80:BJ84">6*$J$53+6*$E$53</f>
        <v>50052</v>
      </c>
      <c r="AV80" s="88">
        <f t="shared" si="26"/>
        <v>50052</v>
      </c>
      <c r="AW80" s="88">
        <f t="shared" si="26"/>
        <v>50052</v>
      </c>
      <c r="AX80" s="88">
        <f t="shared" si="26"/>
        <v>50052</v>
      </c>
      <c r="AY80" s="88">
        <f t="shared" si="26"/>
        <v>50052</v>
      </c>
      <c r="AZ80" s="88">
        <f t="shared" si="26"/>
        <v>50052</v>
      </c>
      <c r="BA80" s="88">
        <f t="shared" si="26"/>
        <v>50052</v>
      </c>
      <c r="BB80" s="88">
        <f t="shared" si="26"/>
        <v>50052</v>
      </c>
      <c r="BC80" s="88">
        <f t="shared" si="26"/>
        <v>50052</v>
      </c>
      <c r="BD80" s="88">
        <f t="shared" si="26"/>
        <v>50052</v>
      </c>
      <c r="BE80" s="88">
        <f t="shared" si="26"/>
        <v>50052</v>
      </c>
      <c r="BF80" s="88">
        <f t="shared" si="26"/>
        <v>50052</v>
      </c>
      <c r="BG80" s="88">
        <f t="shared" si="26"/>
        <v>50052</v>
      </c>
      <c r="BH80" s="88">
        <f t="shared" si="26"/>
        <v>50052</v>
      </c>
      <c r="BI80" s="88">
        <f t="shared" si="26"/>
        <v>50052</v>
      </c>
      <c r="BJ80" s="88">
        <f t="shared" si="26"/>
        <v>50052</v>
      </c>
      <c r="BK80" s="88">
        <f aca="true" t="shared" si="27" ref="BK80:BL84">6*$J$53+6*$E$53</f>
        <v>50052</v>
      </c>
      <c r="BL80" s="88">
        <f t="shared" si="27"/>
        <v>50052</v>
      </c>
    </row>
    <row r="81" spans="1:64" s="87" customFormat="1" ht="15">
      <c r="A81" s="87" t="s">
        <v>167</v>
      </c>
      <c r="I81" s="88"/>
      <c r="J81" s="88"/>
      <c r="K81" s="88"/>
      <c r="L81" s="89"/>
      <c r="M81" s="88"/>
      <c r="N81" s="88"/>
      <c r="O81" s="88"/>
      <c r="P81" s="88"/>
      <c r="R81" s="88"/>
      <c r="S81" s="88">
        <f>3*$J$41</f>
        <v>600</v>
      </c>
      <c r="T81" s="88">
        <f>7*$J$41</f>
        <v>1400</v>
      </c>
      <c r="U81" s="88">
        <f>9*$J$41+1*$E$41</f>
        <v>7700</v>
      </c>
      <c r="V81" s="88">
        <f>8*$J$47+2*$E$47</f>
        <v>16100</v>
      </c>
      <c r="W81" s="88">
        <f>9*$J$47+3*$E$47</f>
        <v>22875</v>
      </c>
      <c r="X81" s="88">
        <f>9*$J$53+3*$E$53</f>
        <v>28878</v>
      </c>
      <c r="Y81" s="88">
        <f>9*$J$53+3*$E$53</f>
        <v>28878</v>
      </c>
      <c r="Z81" s="88">
        <f t="shared" si="24"/>
        <v>35936</v>
      </c>
      <c r="AA81" s="88">
        <f t="shared" si="24"/>
        <v>35936</v>
      </c>
      <c r="AB81" s="88">
        <f t="shared" si="24"/>
        <v>35936</v>
      </c>
      <c r="AC81" s="88">
        <f>6*$J$53+6*$E$53</f>
        <v>50052</v>
      </c>
      <c r="AD81" s="88">
        <f>6*$J$53+6*$E$53</f>
        <v>50052</v>
      </c>
      <c r="AE81" s="88">
        <f t="shared" si="25"/>
        <v>50052</v>
      </c>
      <c r="AF81" s="88">
        <f t="shared" si="25"/>
        <v>50052</v>
      </c>
      <c r="AG81" s="88">
        <f t="shared" si="25"/>
        <v>50052</v>
      </c>
      <c r="AH81" s="88">
        <f t="shared" si="25"/>
        <v>50052</v>
      </c>
      <c r="AI81" s="88">
        <f t="shared" si="25"/>
        <v>50052</v>
      </c>
      <c r="AJ81" s="88">
        <f t="shared" si="25"/>
        <v>50052</v>
      </c>
      <c r="AK81" s="88">
        <f t="shared" si="25"/>
        <v>50052</v>
      </c>
      <c r="AL81" s="88">
        <f t="shared" si="25"/>
        <v>50052</v>
      </c>
      <c r="AM81" s="88">
        <f t="shared" si="25"/>
        <v>50052</v>
      </c>
      <c r="AN81" s="88">
        <f t="shared" si="25"/>
        <v>50052</v>
      </c>
      <c r="AO81" s="88">
        <f t="shared" si="25"/>
        <v>50052</v>
      </c>
      <c r="AP81" s="88">
        <f t="shared" si="25"/>
        <v>50052</v>
      </c>
      <c r="AQ81" s="88">
        <f t="shared" si="25"/>
        <v>50052</v>
      </c>
      <c r="AR81" s="88">
        <f t="shared" si="25"/>
        <v>50052</v>
      </c>
      <c r="AS81" s="88">
        <f t="shared" si="25"/>
        <v>50052</v>
      </c>
      <c r="AT81" s="88">
        <f t="shared" si="25"/>
        <v>50052</v>
      </c>
      <c r="AU81" s="88">
        <f t="shared" si="26"/>
        <v>50052</v>
      </c>
      <c r="AV81" s="88">
        <f t="shared" si="26"/>
        <v>50052</v>
      </c>
      <c r="AW81" s="88">
        <f t="shared" si="26"/>
        <v>50052</v>
      </c>
      <c r="AX81" s="88">
        <f t="shared" si="26"/>
        <v>50052</v>
      </c>
      <c r="AY81" s="88">
        <f t="shared" si="26"/>
        <v>50052</v>
      </c>
      <c r="AZ81" s="88">
        <f t="shared" si="26"/>
        <v>50052</v>
      </c>
      <c r="BA81" s="88">
        <f t="shared" si="26"/>
        <v>50052</v>
      </c>
      <c r="BB81" s="88">
        <f t="shared" si="26"/>
        <v>50052</v>
      </c>
      <c r="BC81" s="88">
        <f t="shared" si="26"/>
        <v>50052</v>
      </c>
      <c r="BD81" s="88">
        <f t="shared" si="26"/>
        <v>50052</v>
      </c>
      <c r="BE81" s="88">
        <f t="shared" si="26"/>
        <v>50052</v>
      </c>
      <c r="BF81" s="88">
        <f t="shared" si="26"/>
        <v>50052</v>
      </c>
      <c r="BG81" s="88">
        <f t="shared" si="26"/>
        <v>50052</v>
      </c>
      <c r="BH81" s="88">
        <f t="shared" si="26"/>
        <v>50052</v>
      </c>
      <c r="BI81" s="88">
        <f t="shared" si="26"/>
        <v>50052</v>
      </c>
      <c r="BJ81" s="88">
        <f t="shared" si="26"/>
        <v>50052</v>
      </c>
      <c r="BK81" s="88">
        <f t="shared" si="27"/>
        <v>50052</v>
      </c>
      <c r="BL81" s="88">
        <f t="shared" si="27"/>
        <v>50052</v>
      </c>
    </row>
    <row r="82" spans="1:64" s="87" customFormat="1" ht="15">
      <c r="A82" s="87" t="s">
        <v>168</v>
      </c>
      <c r="I82" s="88"/>
      <c r="J82" s="88"/>
      <c r="K82" s="88"/>
      <c r="L82" s="89"/>
      <c r="M82" s="88"/>
      <c r="N82" s="88"/>
      <c r="O82" s="88"/>
      <c r="P82" s="88"/>
      <c r="R82" s="88"/>
      <c r="S82" s="88">
        <f>3*$J$41</f>
        <v>600</v>
      </c>
      <c r="T82" s="88">
        <f>7*$J$41</f>
        <v>1400</v>
      </c>
      <c r="U82" s="88">
        <f>9*$J$41+1*$E$41</f>
        <v>7700</v>
      </c>
      <c r="V82" s="88">
        <f>8*$J$47+2*$E$47</f>
        <v>16100</v>
      </c>
      <c r="W82" s="88">
        <f>9*$J$47+3*$E$47</f>
        <v>22875</v>
      </c>
      <c r="X82" s="88">
        <f>9*$J$53+3*$E$53</f>
        <v>28878</v>
      </c>
      <c r="Y82" s="88">
        <f>9*$J$53+3*$E$53</f>
        <v>28878</v>
      </c>
      <c r="Z82" s="88">
        <f t="shared" si="24"/>
        <v>35936</v>
      </c>
      <c r="AA82" s="88">
        <f t="shared" si="24"/>
        <v>35936</v>
      </c>
      <c r="AB82" s="88">
        <f t="shared" si="24"/>
        <v>35936</v>
      </c>
      <c r="AC82" s="88">
        <f>6*$J$53+6*$E$53</f>
        <v>50052</v>
      </c>
      <c r="AD82" s="88">
        <f>6*$J$53+6*$E$53</f>
        <v>50052</v>
      </c>
      <c r="AE82" s="88">
        <f t="shared" si="25"/>
        <v>50052</v>
      </c>
      <c r="AF82" s="88">
        <f t="shared" si="25"/>
        <v>50052</v>
      </c>
      <c r="AG82" s="88">
        <f t="shared" si="25"/>
        <v>50052</v>
      </c>
      <c r="AH82" s="88">
        <f t="shared" si="25"/>
        <v>50052</v>
      </c>
      <c r="AI82" s="88">
        <f t="shared" si="25"/>
        <v>50052</v>
      </c>
      <c r="AJ82" s="88">
        <f t="shared" si="25"/>
        <v>50052</v>
      </c>
      <c r="AK82" s="88">
        <f t="shared" si="25"/>
        <v>50052</v>
      </c>
      <c r="AL82" s="88">
        <f t="shared" si="25"/>
        <v>50052</v>
      </c>
      <c r="AM82" s="88">
        <f t="shared" si="25"/>
        <v>50052</v>
      </c>
      <c r="AN82" s="88">
        <f t="shared" si="25"/>
        <v>50052</v>
      </c>
      <c r="AO82" s="88">
        <f t="shared" si="25"/>
        <v>50052</v>
      </c>
      <c r="AP82" s="88">
        <f t="shared" si="25"/>
        <v>50052</v>
      </c>
      <c r="AQ82" s="88">
        <f t="shared" si="25"/>
        <v>50052</v>
      </c>
      <c r="AR82" s="88">
        <f t="shared" si="25"/>
        <v>50052</v>
      </c>
      <c r="AS82" s="88">
        <f t="shared" si="25"/>
        <v>50052</v>
      </c>
      <c r="AT82" s="88">
        <f t="shared" si="25"/>
        <v>50052</v>
      </c>
      <c r="AU82" s="88">
        <f t="shared" si="26"/>
        <v>50052</v>
      </c>
      <c r="AV82" s="88">
        <f t="shared" si="26"/>
        <v>50052</v>
      </c>
      <c r="AW82" s="88">
        <f t="shared" si="26"/>
        <v>50052</v>
      </c>
      <c r="AX82" s="88">
        <f t="shared" si="26"/>
        <v>50052</v>
      </c>
      <c r="AY82" s="88">
        <f t="shared" si="26"/>
        <v>50052</v>
      </c>
      <c r="AZ82" s="88">
        <f t="shared" si="26"/>
        <v>50052</v>
      </c>
      <c r="BA82" s="88">
        <f t="shared" si="26"/>
        <v>50052</v>
      </c>
      <c r="BB82" s="88">
        <f t="shared" si="26"/>
        <v>50052</v>
      </c>
      <c r="BC82" s="88">
        <f t="shared" si="26"/>
        <v>50052</v>
      </c>
      <c r="BD82" s="88">
        <f t="shared" si="26"/>
        <v>50052</v>
      </c>
      <c r="BE82" s="88">
        <f t="shared" si="26"/>
        <v>50052</v>
      </c>
      <c r="BF82" s="88">
        <f t="shared" si="26"/>
        <v>50052</v>
      </c>
      <c r="BG82" s="88">
        <f t="shared" si="26"/>
        <v>50052</v>
      </c>
      <c r="BH82" s="88">
        <f t="shared" si="26"/>
        <v>50052</v>
      </c>
      <c r="BI82" s="88">
        <f t="shared" si="26"/>
        <v>50052</v>
      </c>
      <c r="BJ82" s="88">
        <f t="shared" si="26"/>
        <v>50052</v>
      </c>
      <c r="BK82" s="88">
        <f t="shared" si="27"/>
        <v>50052</v>
      </c>
      <c r="BL82" s="88">
        <f t="shared" si="27"/>
        <v>50052</v>
      </c>
    </row>
    <row r="83" spans="1:65" s="87" customFormat="1" ht="15">
      <c r="A83" s="90" t="s">
        <v>171</v>
      </c>
      <c r="B83" s="90"/>
      <c r="I83" s="88"/>
      <c r="J83" s="88"/>
      <c r="K83" s="88"/>
      <c r="L83" s="89"/>
      <c r="M83" s="88"/>
      <c r="N83" s="88"/>
      <c r="O83" s="88"/>
      <c r="P83" s="88"/>
      <c r="W83" s="88">
        <f>3*$J$41</f>
        <v>600</v>
      </c>
      <c r="X83" s="88">
        <f>7*$J$41</f>
        <v>1400</v>
      </c>
      <c r="Y83" s="88">
        <f>9*$J$41+1*$E$41</f>
        <v>7700</v>
      </c>
      <c r="Z83" s="88">
        <f>8*$J$47+2*$E$47</f>
        <v>16100</v>
      </c>
      <c r="AA83" s="88">
        <f>9*$J$47+3*$E$47</f>
        <v>22875</v>
      </c>
      <c r="AB83" s="88">
        <f>9*$J$53+3*$E$53</f>
        <v>28878</v>
      </c>
      <c r="AC83" s="88">
        <f>9*$J$53+3*$E$53</f>
        <v>28878</v>
      </c>
      <c r="AD83" s="88">
        <f aca="true" t="shared" si="28" ref="AD83:AG84">8*$J$53+4*$E$53</f>
        <v>35936</v>
      </c>
      <c r="AE83" s="88">
        <f t="shared" si="28"/>
        <v>35936</v>
      </c>
      <c r="AF83" s="88">
        <f t="shared" si="28"/>
        <v>35936</v>
      </c>
      <c r="AG83" s="88">
        <f>6*$J$53+6*$E$53</f>
        <v>50052</v>
      </c>
      <c r="AH83" s="88">
        <f>6*$J$53+6*$E$53</f>
        <v>50052</v>
      </c>
      <c r="AI83" s="88">
        <f>6*$J$53+6*$E$53</f>
        <v>50052</v>
      </c>
      <c r="AJ83" s="88">
        <f t="shared" si="25"/>
        <v>50052</v>
      </c>
      <c r="AK83" s="88">
        <f t="shared" si="25"/>
        <v>50052</v>
      </c>
      <c r="AL83" s="88">
        <f t="shared" si="25"/>
        <v>50052</v>
      </c>
      <c r="AM83" s="88">
        <f t="shared" si="25"/>
        <v>50052</v>
      </c>
      <c r="AN83" s="88">
        <f t="shared" si="25"/>
        <v>50052</v>
      </c>
      <c r="AO83" s="88">
        <f t="shared" si="25"/>
        <v>50052</v>
      </c>
      <c r="AP83" s="88">
        <f t="shared" si="25"/>
        <v>50052</v>
      </c>
      <c r="AQ83" s="88">
        <f t="shared" si="25"/>
        <v>50052</v>
      </c>
      <c r="AR83" s="88">
        <f t="shared" si="25"/>
        <v>50052</v>
      </c>
      <c r="AS83" s="88">
        <f t="shared" si="25"/>
        <v>50052</v>
      </c>
      <c r="AT83" s="88">
        <f t="shared" si="25"/>
        <v>50052</v>
      </c>
      <c r="AU83" s="88">
        <f t="shared" si="26"/>
        <v>50052</v>
      </c>
      <c r="AV83" s="88">
        <f t="shared" si="26"/>
        <v>50052</v>
      </c>
      <c r="AW83" s="88">
        <f t="shared" si="26"/>
        <v>50052</v>
      </c>
      <c r="AX83" s="88">
        <f t="shared" si="26"/>
        <v>50052</v>
      </c>
      <c r="AY83" s="88">
        <f t="shared" si="26"/>
        <v>50052</v>
      </c>
      <c r="AZ83" s="88">
        <f t="shared" si="26"/>
        <v>50052</v>
      </c>
      <c r="BA83" s="88">
        <f t="shared" si="26"/>
        <v>50052</v>
      </c>
      <c r="BB83" s="88">
        <f t="shared" si="26"/>
        <v>50052</v>
      </c>
      <c r="BC83" s="88">
        <f t="shared" si="26"/>
        <v>50052</v>
      </c>
      <c r="BD83" s="88">
        <f t="shared" si="26"/>
        <v>50052</v>
      </c>
      <c r="BE83" s="88">
        <f t="shared" si="26"/>
        <v>50052</v>
      </c>
      <c r="BF83" s="88">
        <f t="shared" si="26"/>
        <v>50052</v>
      </c>
      <c r="BG83" s="88">
        <f t="shared" si="26"/>
        <v>50052</v>
      </c>
      <c r="BH83" s="88">
        <f t="shared" si="26"/>
        <v>50052</v>
      </c>
      <c r="BI83" s="88">
        <f t="shared" si="26"/>
        <v>50052</v>
      </c>
      <c r="BJ83" s="88">
        <f t="shared" si="26"/>
        <v>50052</v>
      </c>
      <c r="BK83" s="88">
        <f t="shared" si="27"/>
        <v>50052</v>
      </c>
      <c r="BL83" s="88">
        <f t="shared" si="27"/>
        <v>50052</v>
      </c>
      <c r="BM83" s="88"/>
    </row>
    <row r="84" spans="1:65" s="87" customFormat="1" ht="15">
      <c r="A84" s="90" t="s">
        <v>172</v>
      </c>
      <c r="B84" s="90"/>
      <c r="I84" s="88"/>
      <c r="J84" s="88"/>
      <c r="K84" s="88"/>
      <c r="L84" s="89"/>
      <c r="M84" s="88"/>
      <c r="N84" s="88"/>
      <c r="O84" s="88"/>
      <c r="P84" s="88"/>
      <c r="W84" s="88"/>
      <c r="X84" s="88">
        <f>3*$J$41</f>
        <v>600</v>
      </c>
      <c r="Y84" s="88">
        <f>7*$J$41</f>
        <v>1400</v>
      </c>
      <c r="Z84" s="88">
        <f>9*$J$41+1*$E$41</f>
        <v>7700</v>
      </c>
      <c r="AA84" s="88">
        <f>8*$J$47+2*$E$47</f>
        <v>16100</v>
      </c>
      <c r="AB84" s="88">
        <f>9*$J$47+3*$E$47</f>
        <v>22875</v>
      </c>
      <c r="AC84" s="88">
        <f>9*$J$53+3*$E$53</f>
        <v>28878</v>
      </c>
      <c r="AD84" s="88">
        <f>9*$J$53+3*$E$53</f>
        <v>28878</v>
      </c>
      <c r="AE84" s="88">
        <f t="shared" si="28"/>
        <v>35936</v>
      </c>
      <c r="AF84" s="88">
        <f t="shared" si="28"/>
        <v>35936</v>
      </c>
      <c r="AG84" s="88">
        <f t="shared" si="28"/>
        <v>35936</v>
      </c>
      <c r="AH84" s="88">
        <f>6*$J$53+6*$E$53</f>
        <v>50052</v>
      </c>
      <c r="AI84" s="88">
        <f>6*$J$53+6*$E$53</f>
        <v>50052</v>
      </c>
      <c r="AJ84" s="88">
        <f t="shared" si="25"/>
        <v>50052</v>
      </c>
      <c r="AK84" s="88">
        <f t="shared" si="25"/>
        <v>50052</v>
      </c>
      <c r="AL84" s="88">
        <f t="shared" si="25"/>
        <v>50052</v>
      </c>
      <c r="AM84" s="88">
        <f t="shared" si="25"/>
        <v>50052</v>
      </c>
      <c r="AN84" s="88">
        <f t="shared" si="25"/>
        <v>50052</v>
      </c>
      <c r="AO84" s="88">
        <f t="shared" si="25"/>
        <v>50052</v>
      </c>
      <c r="AP84" s="88">
        <f t="shared" si="25"/>
        <v>50052</v>
      </c>
      <c r="AQ84" s="88">
        <f t="shared" si="25"/>
        <v>50052</v>
      </c>
      <c r="AR84" s="88">
        <f t="shared" si="25"/>
        <v>50052</v>
      </c>
      <c r="AS84" s="88">
        <f t="shared" si="25"/>
        <v>50052</v>
      </c>
      <c r="AT84" s="88">
        <f t="shared" si="25"/>
        <v>50052</v>
      </c>
      <c r="AU84" s="88">
        <f t="shared" si="26"/>
        <v>50052</v>
      </c>
      <c r="AV84" s="88">
        <f t="shared" si="26"/>
        <v>50052</v>
      </c>
      <c r="AW84" s="88">
        <f t="shared" si="26"/>
        <v>50052</v>
      </c>
      <c r="AX84" s="88">
        <f t="shared" si="26"/>
        <v>50052</v>
      </c>
      <c r="AY84" s="88">
        <f t="shared" si="26"/>
        <v>50052</v>
      </c>
      <c r="AZ84" s="88">
        <f t="shared" si="26"/>
        <v>50052</v>
      </c>
      <c r="BA84" s="88">
        <f t="shared" si="26"/>
        <v>50052</v>
      </c>
      <c r="BB84" s="88">
        <f t="shared" si="26"/>
        <v>50052</v>
      </c>
      <c r="BC84" s="88">
        <f t="shared" si="26"/>
        <v>50052</v>
      </c>
      <c r="BD84" s="88">
        <f t="shared" si="26"/>
        <v>50052</v>
      </c>
      <c r="BE84" s="88">
        <f t="shared" si="26"/>
        <v>50052</v>
      </c>
      <c r="BF84" s="88">
        <f t="shared" si="26"/>
        <v>50052</v>
      </c>
      <c r="BG84" s="88">
        <f t="shared" si="26"/>
        <v>50052</v>
      </c>
      <c r="BH84" s="88">
        <f t="shared" si="26"/>
        <v>50052</v>
      </c>
      <c r="BI84" s="88">
        <f t="shared" si="26"/>
        <v>50052</v>
      </c>
      <c r="BJ84" s="88">
        <f t="shared" si="26"/>
        <v>50052</v>
      </c>
      <c r="BK84" s="88">
        <f t="shared" si="27"/>
        <v>50052</v>
      </c>
      <c r="BL84" s="88">
        <f t="shared" si="27"/>
        <v>50052</v>
      </c>
      <c r="BM84" s="88"/>
    </row>
    <row r="85" spans="1:64" s="87" customFormat="1" ht="15">
      <c r="A85" s="90" t="s">
        <v>189</v>
      </c>
      <c r="B85" s="90"/>
      <c r="I85" s="88"/>
      <c r="J85" s="88"/>
      <c r="K85" s="88"/>
      <c r="L85" s="89"/>
      <c r="M85" s="88"/>
      <c r="N85" s="88"/>
      <c r="O85" s="88"/>
      <c r="P85" s="88"/>
      <c r="X85" s="88">
        <f>$E$41</f>
        <v>5900</v>
      </c>
      <c r="Y85" s="88">
        <f>$E$41*3</f>
        <v>17700</v>
      </c>
      <c r="Z85" s="88">
        <f>$E$41*4</f>
        <v>23600</v>
      </c>
      <c r="AA85" s="88">
        <f>$E$41*4</f>
        <v>23600</v>
      </c>
      <c r="AB85" s="88">
        <f>$E$41*5</f>
        <v>29500</v>
      </c>
      <c r="AC85" s="88">
        <f>$E$53*5</f>
        <v>38500</v>
      </c>
      <c r="AD85" s="88">
        <f>$E$53*6</f>
        <v>46200</v>
      </c>
      <c r="AE85" s="88">
        <f>$E$53*6</f>
        <v>46200</v>
      </c>
      <c r="AF85" s="88">
        <f>$E$53*7</f>
        <v>53900</v>
      </c>
      <c r="AG85" s="88">
        <f>$E$53*8</f>
        <v>61600</v>
      </c>
      <c r="AH85" s="88">
        <f>$E$53*9</f>
        <v>69300</v>
      </c>
      <c r="AI85" s="88">
        <f>$E$53*10</f>
        <v>77000</v>
      </c>
      <c r="AJ85" s="88">
        <f>$E$53*11</f>
        <v>84700</v>
      </c>
      <c r="AK85" s="88">
        <f aca="true" t="shared" si="29" ref="AK85:BL85">$E$53*11</f>
        <v>84700</v>
      </c>
      <c r="AL85" s="88">
        <f t="shared" si="29"/>
        <v>84700</v>
      </c>
      <c r="AM85" s="88">
        <f t="shared" si="29"/>
        <v>84700</v>
      </c>
      <c r="AN85" s="88">
        <f t="shared" si="29"/>
        <v>84700</v>
      </c>
      <c r="AO85" s="88">
        <f t="shared" si="29"/>
        <v>84700</v>
      </c>
      <c r="AP85" s="88">
        <f t="shared" si="29"/>
        <v>84700</v>
      </c>
      <c r="AQ85" s="88">
        <f t="shared" si="29"/>
        <v>84700</v>
      </c>
      <c r="AR85" s="88">
        <f t="shared" si="29"/>
        <v>84700</v>
      </c>
      <c r="AS85" s="88">
        <f t="shared" si="29"/>
        <v>84700</v>
      </c>
      <c r="AT85" s="88">
        <f t="shared" si="29"/>
        <v>84700</v>
      </c>
      <c r="AU85" s="88">
        <f t="shared" si="29"/>
        <v>84700</v>
      </c>
      <c r="AV85" s="88">
        <f t="shared" si="29"/>
        <v>84700</v>
      </c>
      <c r="AW85" s="88">
        <f t="shared" si="29"/>
        <v>84700</v>
      </c>
      <c r="AX85" s="88">
        <f t="shared" si="29"/>
        <v>84700</v>
      </c>
      <c r="AY85" s="88">
        <f t="shared" si="29"/>
        <v>84700</v>
      </c>
      <c r="AZ85" s="88">
        <f t="shared" si="29"/>
        <v>84700</v>
      </c>
      <c r="BA85" s="88">
        <f t="shared" si="29"/>
        <v>84700</v>
      </c>
      <c r="BB85" s="88">
        <f t="shared" si="29"/>
        <v>84700</v>
      </c>
      <c r="BC85" s="88">
        <f t="shared" si="29"/>
        <v>84700</v>
      </c>
      <c r="BD85" s="88">
        <f t="shared" si="29"/>
        <v>84700</v>
      </c>
      <c r="BE85" s="88">
        <f t="shared" si="29"/>
        <v>84700</v>
      </c>
      <c r="BF85" s="88">
        <f t="shared" si="29"/>
        <v>84700</v>
      </c>
      <c r="BG85" s="88">
        <f t="shared" si="29"/>
        <v>84700</v>
      </c>
      <c r="BH85" s="88">
        <f t="shared" si="29"/>
        <v>84700</v>
      </c>
      <c r="BI85" s="88">
        <f t="shared" si="29"/>
        <v>84700</v>
      </c>
      <c r="BJ85" s="88">
        <f t="shared" si="29"/>
        <v>84700</v>
      </c>
      <c r="BK85" s="88">
        <f t="shared" si="29"/>
        <v>84700</v>
      </c>
      <c r="BL85" s="88">
        <f t="shared" si="29"/>
        <v>84700</v>
      </c>
    </row>
    <row r="86" spans="1:65" s="87" customFormat="1" ht="15">
      <c r="A86" s="90" t="s">
        <v>173</v>
      </c>
      <c r="B86" s="90"/>
      <c r="I86" s="88"/>
      <c r="J86" s="88"/>
      <c r="K86" s="88"/>
      <c r="L86" s="89"/>
      <c r="M86" s="88"/>
      <c r="N86" s="88"/>
      <c r="O86" s="88"/>
      <c r="P86" s="88"/>
      <c r="W86" s="88"/>
      <c r="X86" s="88">
        <f>3*$J$41</f>
        <v>600</v>
      </c>
      <c r="Y86" s="88">
        <f>7*$J$41</f>
        <v>1400</v>
      </c>
      <c r="Z86" s="88">
        <f>9*$J$41+1*$E$41</f>
        <v>7700</v>
      </c>
      <c r="AA86" s="88">
        <f>8*$J$47+2*$E$47</f>
        <v>16100</v>
      </c>
      <c r="AB86" s="88">
        <f>9*$J$47+3*$E$47</f>
        <v>22875</v>
      </c>
      <c r="AC86" s="88">
        <f>9*$J$53+3*$E$53</f>
        <v>28878</v>
      </c>
      <c r="AD86" s="88">
        <f>9*$J$53+3*$E$53</f>
        <v>28878</v>
      </c>
      <c r="AE86" s="88">
        <f>8*$J$53+4*$E$53</f>
        <v>35936</v>
      </c>
      <c r="AF86" s="88">
        <f>8*$J$53+4*$E$53</f>
        <v>35936</v>
      </c>
      <c r="AG86" s="88">
        <f>8*$J$53+4*$E$53</f>
        <v>35936</v>
      </c>
      <c r="AH86" s="88">
        <f>6*$J$53+6*$E$53</f>
        <v>50052</v>
      </c>
      <c r="AI86" s="88">
        <f>6*$J$53+6*$E$53</f>
        <v>50052</v>
      </c>
      <c r="AJ86" s="88">
        <f>6*$J$53+6*$E$53</f>
        <v>50052</v>
      </c>
      <c r="AK86" s="88">
        <f aca="true" t="shared" si="30" ref="AK86:BL90">6*$J$53+6*$E$53</f>
        <v>50052</v>
      </c>
      <c r="AL86" s="88">
        <f t="shared" si="30"/>
        <v>50052</v>
      </c>
      <c r="AM86" s="88">
        <f t="shared" si="30"/>
        <v>50052</v>
      </c>
      <c r="AN86" s="88">
        <f t="shared" si="30"/>
        <v>50052</v>
      </c>
      <c r="AO86" s="88">
        <f t="shared" si="30"/>
        <v>50052</v>
      </c>
      <c r="AP86" s="88">
        <f t="shared" si="30"/>
        <v>50052</v>
      </c>
      <c r="AQ86" s="88">
        <f t="shared" si="30"/>
        <v>50052</v>
      </c>
      <c r="AR86" s="88">
        <f t="shared" si="30"/>
        <v>50052</v>
      </c>
      <c r="AS86" s="88">
        <f t="shared" si="30"/>
        <v>50052</v>
      </c>
      <c r="AT86" s="88">
        <f t="shared" si="30"/>
        <v>50052</v>
      </c>
      <c r="AU86" s="88">
        <f t="shared" si="30"/>
        <v>50052</v>
      </c>
      <c r="AV86" s="88">
        <f t="shared" si="30"/>
        <v>50052</v>
      </c>
      <c r="AW86" s="88">
        <f t="shared" si="30"/>
        <v>50052</v>
      </c>
      <c r="AX86" s="88">
        <f t="shared" si="30"/>
        <v>50052</v>
      </c>
      <c r="AY86" s="88">
        <f t="shared" si="30"/>
        <v>50052</v>
      </c>
      <c r="AZ86" s="88">
        <f t="shared" si="30"/>
        <v>50052</v>
      </c>
      <c r="BA86" s="88">
        <f t="shared" si="30"/>
        <v>50052</v>
      </c>
      <c r="BB86" s="88">
        <f t="shared" si="30"/>
        <v>50052</v>
      </c>
      <c r="BC86" s="88">
        <f t="shared" si="30"/>
        <v>50052</v>
      </c>
      <c r="BD86" s="88">
        <f t="shared" si="30"/>
        <v>50052</v>
      </c>
      <c r="BE86" s="88">
        <f t="shared" si="30"/>
        <v>50052</v>
      </c>
      <c r="BF86" s="88">
        <f t="shared" si="30"/>
        <v>50052</v>
      </c>
      <c r="BG86" s="88">
        <f t="shared" si="30"/>
        <v>50052</v>
      </c>
      <c r="BH86" s="88">
        <f t="shared" si="30"/>
        <v>50052</v>
      </c>
      <c r="BI86" s="88">
        <f t="shared" si="30"/>
        <v>50052</v>
      </c>
      <c r="BJ86" s="88">
        <f t="shared" si="30"/>
        <v>50052</v>
      </c>
      <c r="BK86" s="88">
        <f t="shared" si="30"/>
        <v>50052</v>
      </c>
      <c r="BL86" s="88">
        <f t="shared" si="30"/>
        <v>50052</v>
      </c>
      <c r="BM86" s="88"/>
    </row>
    <row r="87" spans="1:65" s="87" customFormat="1" ht="15">
      <c r="A87" s="90" t="s">
        <v>174</v>
      </c>
      <c r="B87" s="90"/>
      <c r="I87" s="88"/>
      <c r="J87" s="88"/>
      <c r="K87" s="88"/>
      <c r="L87" s="89"/>
      <c r="M87" s="88"/>
      <c r="N87" s="88"/>
      <c r="O87" s="88"/>
      <c r="P87" s="88"/>
      <c r="AB87" s="88">
        <f>3*$J$41</f>
        <v>600</v>
      </c>
      <c r="AC87" s="88">
        <f>7*$J$41</f>
        <v>1400</v>
      </c>
      <c r="AD87" s="88">
        <f>9*$J$41+1*$E$41</f>
        <v>7700</v>
      </c>
      <c r="AE87" s="88">
        <f>8*$J$47+2*$E$47</f>
        <v>16100</v>
      </c>
      <c r="AF87" s="88">
        <f>9*$J$47+3*$E$47</f>
        <v>22875</v>
      </c>
      <c r="AG87" s="88">
        <f>9*$J$53+3*$E$53</f>
        <v>28878</v>
      </c>
      <c r="AH87" s="88">
        <f>9*$J$53+3*$E$53</f>
        <v>28878</v>
      </c>
      <c r="AI87" s="88">
        <f aca="true" t="shared" si="31" ref="AI87:AL89">8*$J$53+4*$E$53</f>
        <v>35936</v>
      </c>
      <c r="AJ87" s="88">
        <f t="shared" si="31"/>
        <v>35936</v>
      </c>
      <c r="AK87" s="88">
        <f t="shared" si="31"/>
        <v>35936</v>
      </c>
      <c r="AL87" s="88">
        <f>6*$J$53+6*$E$53</f>
        <v>50052</v>
      </c>
      <c r="AM87" s="88">
        <f>6*$J$53+6*$E$53</f>
        <v>50052</v>
      </c>
      <c r="AN87" s="88">
        <f>6*$J$53+6*$E$53</f>
        <v>50052</v>
      </c>
      <c r="AO87" s="88">
        <f t="shared" si="30"/>
        <v>50052</v>
      </c>
      <c r="AP87" s="88">
        <f t="shared" si="30"/>
        <v>50052</v>
      </c>
      <c r="AQ87" s="88">
        <f t="shared" si="30"/>
        <v>50052</v>
      </c>
      <c r="AR87" s="88">
        <f t="shared" si="30"/>
        <v>50052</v>
      </c>
      <c r="AS87" s="88">
        <f t="shared" si="30"/>
        <v>50052</v>
      </c>
      <c r="AT87" s="88">
        <f t="shared" si="30"/>
        <v>50052</v>
      </c>
      <c r="AU87" s="88">
        <f t="shared" si="30"/>
        <v>50052</v>
      </c>
      <c r="AV87" s="88">
        <f t="shared" si="30"/>
        <v>50052</v>
      </c>
      <c r="AW87" s="88">
        <f t="shared" si="30"/>
        <v>50052</v>
      </c>
      <c r="AX87" s="88">
        <f t="shared" si="30"/>
        <v>50052</v>
      </c>
      <c r="AY87" s="88">
        <f t="shared" si="30"/>
        <v>50052</v>
      </c>
      <c r="AZ87" s="88">
        <f t="shared" si="30"/>
        <v>50052</v>
      </c>
      <c r="BA87" s="88">
        <f t="shared" si="30"/>
        <v>50052</v>
      </c>
      <c r="BB87" s="88">
        <f t="shared" si="30"/>
        <v>50052</v>
      </c>
      <c r="BC87" s="88">
        <f t="shared" si="30"/>
        <v>50052</v>
      </c>
      <c r="BD87" s="88">
        <f t="shared" si="30"/>
        <v>50052</v>
      </c>
      <c r="BE87" s="88">
        <f t="shared" si="30"/>
        <v>50052</v>
      </c>
      <c r="BF87" s="88">
        <f t="shared" si="30"/>
        <v>50052</v>
      </c>
      <c r="BG87" s="88">
        <f t="shared" si="30"/>
        <v>50052</v>
      </c>
      <c r="BH87" s="88">
        <f t="shared" si="30"/>
        <v>50052</v>
      </c>
      <c r="BI87" s="88">
        <f t="shared" si="30"/>
        <v>50052</v>
      </c>
      <c r="BJ87" s="88">
        <f t="shared" si="30"/>
        <v>50052</v>
      </c>
      <c r="BK87" s="88">
        <f t="shared" si="30"/>
        <v>50052</v>
      </c>
      <c r="BL87" s="88">
        <f t="shared" si="30"/>
        <v>50052</v>
      </c>
      <c r="BM87" s="88"/>
    </row>
    <row r="88" spans="1:65" s="87" customFormat="1" ht="15">
      <c r="A88" s="90" t="s">
        <v>175</v>
      </c>
      <c r="B88" s="90"/>
      <c r="I88" s="88"/>
      <c r="J88" s="88"/>
      <c r="K88" s="88"/>
      <c r="L88" s="89"/>
      <c r="M88" s="88"/>
      <c r="N88" s="88"/>
      <c r="O88" s="88"/>
      <c r="P88" s="88"/>
      <c r="AB88" s="88"/>
      <c r="AC88" s="88">
        <f>3*$J$41</f>
        <v>600</v>
      </c>
      <c r="AD88" s="88">
        <f>7*$J$41</f>
        <v>1400</v>
      </c>
      <c r="AE88" s="88">
        <f>9*$J$41+1*$E$41</f>
        <v>7700</v>
      </c>
      <c r="AF88" s="88">
        <f>8*$J$47+2*$E$47</f>
        <v>16100</v>
      </c>
      <c r="AG88" s="88">
        <f>9*$J$47+3*$E$47</f>
        <v>22875</v>
      </c>
      <c r="AH88" s="88">
        <f>9*$J$53+3*$E$53</f>
        <v>28878</v>
      </c>
      <c r="AI88" s="88">
        <f>9*$J$53+3*$E$53</f>
        <v>28878</v>
      </c>
      <c r="AJ88" s="88">
        <f t="shared" si="31"/>
        <v>35936</v>
      </c>
      <c r="AK88" s="88">
        <f t="shared" si="31"/>
        <v>35936</v>
      </c>
      <c r="AL88" s="88">
        <f t="shared" si="31"/>
        <v>35936</v>
      </c>
      <c r="AM88" s="88">
        <f>6*$J$53+6*$E$53</f>
        <v>50052</v>
      </c>
      <c r="AN88" s="88">
        <f>6*$J$53+6*$E$53</f>
        <v>50052</v>
      </c>
      <c r="AO88" s="88">
        <f t="shared" si="30"/>
        <v>50052</v>
      </c>
      <c r="AP88" s="88">
        <f t="shared" si="30"/>
        <v>50052</v>
      </c>
      <c r="AQ88" s="88">
        <f t="shared" si="30"/>
        <v>50052</v>
      </c>
      <c r="AR88" s="88">
        <f t="shared" si="30"/>
        <v>50052</v>
      </c>
      <c r="AS88" s="88">
        <f t="shared" si="30"/>
        <v>50052</v>
      </c>
      <c r="AT88" s="88">
        <f t="shared" si="30"/>
        <v>50052</v>
      </c>
      <c r="AU88" s="88">
        <f t="shared" si="30"/>
        <v>50052</v>
      </c>
      <c r="AV88" s="88">
        <f t="shared" si="30"/>
        <v>50052</v>
      </c>
      <c r="AW88" s="88">
        <f t="shared" si="30"/>
        <v>50052</v>
      </c>
      <c r="AX88" s="88">
        <f t="shared" si="30"/>
        <v>50052</v>
      </c>
      <c r="AY88" s="88">
        <f t="shared" si="30"/>
        <v>50052</v>
      </c>
      <c r="AZ88" s="88">
        <f t="shared" si="30"/>
        <v>50052</v>
      </c>
      <c r="BA88" s="88">
        <f t="shared" si="30"/>
        <v>50052</v>
      </c>
      <c r="BB88" s="88">
        <f t="shared" si="30"/>
        <v>50052</v>
      </c>
      <c r="BC88" s="88">
        <f t="shared" si="30"/>
        <v>50052</v>
      </c>
      <c r="BD88" s="88">
        <f t="shared" si="30"/>
        <v>50052</v>
      </c>
      <c r="BE88" s="88">
        <f t="shared" si="30"/>
        <v>50052</v>
      </c>
      <c r="BF88" s="88">
        <f t="shared" si="30"/>
        <v>50052</v>
      </c>
      <c r="BG88" s="88">
        <f t="shared" si="30"/>
        <v>50052</v>
      </c>
      <c r="BH88" s="88">
        <f t="shared" si="30"/>
        <v>50052</v>
      </c>
      <c r="BI88" s="88">
        <f t="shared" si="30"/>
        <v>50052</v>
      </c>
      <c r="BJ88" s="88">
        <f t="shared" si="30"/>
        <v>50052</v>
      </c>
      <c r="BK88" s="88">
        <f t="shared" si="30"/>
        <v>50052</v>
      </c>
      <c r="BL88" s="88">
        <f t="shared" si="30"/>
        <v>50052</v>
      </c>
      <c r="BM88" s="88"/>
    </row>
    <row r="89" spans="1:65" s="87" customFormat="1" ht="15">
      <c r="A89" s="90" t="s">
        <v>176</v>
      </c>
      <c r="B89" s="90"/>
      <c r="I89" s="88"/>
      <c r="J89" s="88"/>
      <c r="K89" s="88"/>
      <c r="L89" s="89"/>
      <c r="M89" s="88"/>
      <c r="N89" s="88"/>
      <c r="O89" s="88"/>
      <c r="P89" s="88"/>
      <c r="AB89" s="88"/>
      <c r="AC89" s="88">
        <f>3*$J$41</f>
        <v>600</v>
      </c>
      <c r="AD89" s="88">
        <f>7*$J$41</f>
        <v>1400</v>
      </c>
      <c r="AE89" s="88">
        <f>9*$J$41+1*$E$41</f>
        <v>7700</v>
      </c>
      <c r="AF89" s="88">
        <f>8*$J$47+2*$E$47</f>
        <v>16100</v>
      </c>
      <c r="AG89" s="88">
        <f>9*$J$47+3*$E$47</f>
        <v>22875</v>
      </c>
      <c r="AH89" s="88">
        <f>9*$J$53+3*$E$53</f>
        <v>28878</v>
      </c>
      <c r="AI89" s="88">
        <f>9*$J$53+3*$E$53</f>
        <v>28878</v>
      </c>
      <c r="AJ89" s="88">
        <f t="shared" si="31"/>
        <v>35936</v>
      </c>
      <c r="AK89" s="88">
        <f t="shared" si="31"/>
        <v>35936</v>
      </c>
      <c r="AL89" s="88">
        <f t="shared" si="31"/>
        <v>35936</v>
      </c>
      <c r="AM89" s="88">
        <f>6*$J$53+6*$E$53</f>
        <v>50052</v>
      </c>
      <c r="AN89" s="88">
        <f>6*$J$53+6*$E$53</f>
        <v>50052</v>
      </c>
      <c r="AO89" s="88">
        <f t="shared" si="30"/>
        <v>50052</v>
      </c>
      <c r="AP89" s="88">
        <f t="shared" si="30"/>
        <v>50052</v>
      </c>
      <c r="AQ89" s="88">
        <f t="shared" si="30"/>
        <v>50052</v>
      </c>
      <c r="AR89" s="88">
        <f t="shared" si="30"/>
        <v>50052</v>
      </c>
      <c r="AS89" s="88">
        <f t="shared" si="30"/>
        <v>50052</v>
      </c>
      <c r="AT89" s="88">
        <f t="shared" si="30"/>
        <v>50052</v>
      </c>
      <c r="AU89" s="88">
        <f t="shared" si="30"/>
        <v>50052</v>
      </c>
      <c r="AV89" s="88">
        <f t="shared" si="30"/>
        <v>50052</v>
      </c>
      <c r="AW89" s="88">
        <f t="shared" si="30"/>
        <v>50052</v>
      </c>
      <c r="AX89" s="88">
        <f t="shared" si="30"/>
        <v>50052</v>
      </c>
      <c r="AY89" s="88">
        <f t="shared" si="30"/>
        <v>50052</v>
      </c>
      <c r="AZ89" s="88">
        <f t="shared" si="30"/>
        <v>50052</v>
      </c>
      <c r="BA89" s="88">
        <f t="shared" si="30"/>
        <v>50052</v>
      </c>
      <c r="BB89" s="88">
        <f t="shared" si="30"/>
        <v>50052</v>
      </c>
      <c r="BC89" s="88">
        <f t="shared" si="30"/>
        <v>50052</v>
      </c>
      <c r="BD89" s="88">
        <f t="shared" si="30"/>
        <v>50052</v>
      </c>
      <c r="BE89" s="88">
        <f t="shared" si="30"/>
        <v>50052</v>
      </c>
      <c r="BF89" s="88">
        <f t="shared" si="30"/>
        <v>50052</v>
      </c>
      <c r="BG89" s="88">
        <f t="shared" si="30"/>
        <v>50052</v>
      </c>
      <c r="BH89" s="88">
        <f t="shared" si="30"/>
        <v>50052</v>
      </c>
      <c r="BI89" s="88">
        <f t="shared" si="30"/>
        <v>50052</v>
      </c>
      <c r="BJ89" s="88">
        <f t="shared" si="30"/>
        <v>50052</v>
      </c>
      <c r="BK89" s="88">
        <f t="shared" si="30"/>
        <v>50052</v>
      </c>
      <c r="BL89" s="88">
        <f t="shared" si="30"/>
        <v>50052</v>
      </c>
      <c r="BM89" s="88"/>
    </row>
    <row r="90" spans="1:65" s="87" customFormat="1" ht="15">
      <c r="A90" s="90" t="s">
        <v>177</v>
      </c>
      <c r="B90" s="90"/>
      <c r="I90" s="88"/>
      <c r="J90" s="88"/>
      <c r="K90" s="88"/>
      <c r="L90" s="89"/>
      <c r="M90" s="88"/>
      <c r="N90" s="88"/>
      <c r="O90" s="88"/>
      <c r="P90" s="88"/>
      <c r="AG90" s="88">
        <f>3*$J$41</f>
        <v>600</v>
      </c>
      <c r="AH90" s="88">
        <f>7*$J$41</f>
        <v>1400</v>
      </c>
      <c r="AI90" s="88">
        <f>9*$J$41+1*$E$41</f>
        <v>7700</v>
      </c>
      <c r="AJ90" s="88">
        <f>8*$J$47+2*$E$47</f>
        <v>16100</v>
      </c>
      <c r="AK90" s="88">
        <f>9*$J$47+3*$E$47</f>
        <v>22875</v>
      </c>
      <c r="AL90" s="88">
        <f>9*$J$53+3*$E$53</f>
        <v>28878</v>
      </c>
      <c r="AM90" s="88">
        <f>9*$J$53+3*$E$53</f>
        <v>28878</v>
      </c>
      <c r="AN90" s="88">
        <f>8*$J$53+4*$E$53</f>
        <v>35936</v>
      </c>
      <c r="AO90" s="88">
        <f>8*$J$53+4*$E$53</f>
        <v>35936</v>
      </c>
      <c r="AP90" s="88">
        <f>8*$J$53+4*$E$53</f>
        <v>35936</v>
      </c>
      <c r="AQ90" s="88">
        <f>6*$J$53+6*$E$53</f>
        <v>50052</v>
      </c>
      <c r="AR90" s="88">
        <f>6*$J$53+6*$E$53</f>
        <v>50052</v>
      </c>
      <c r="AS90" s="88">
        <f>6*$J$53+6*$E$53</f>
        <v>50052</v>
      </c>
      <c r="AT90" s="88">
        <f t="shared" si="30"/>
        <v>50052</v>
      </c>
      <c r="AU90" s="88">
        <f t="shared" si="30"/>
        <v>50052</v>
      </c>
      <c r="AV90" s="88">
        <f t="shared" si="30"/>
        <v>50052</v>
      </c>
      <c r="AW90" s="88">
        <f t="shared" si="30"/>
        <v>50052</v>
      </c>
      <c r="AX90" s="88">
        <f t="shared" si="30"/>
        <v>50052</v>
      </c>
      <c r="AY90" s="88">
        <f t="shared" si="30"/>
        <v>50052</v>
      </c>
      <c r="AZ90" s="88">
        <f t="shared" si="30"/>
        <v>50052</v>
      </c>
      <c r="BA90" s="88">
        <f t="shared" si="30"/>
        <v>50052</v>
      </c>
      <c r="BB90" s="88">
        <f t="shared" si="30"/>
        <v>50052</v>
      </c>
      <c r="BC90" s="88">
        <f t="shared" si="30"/>
        <v>50052</v>
      </c>
      <c r="BD90" s="88">
        <f t="shared" si="30"/>
        <v>50052</v>
      </c>
      <c r="BE90" s="88">
        <f t="shared" si="30"/>
        <v>50052</v>
      </c>
      <c r="BF90" s="88">
        <f t="shared" si="30"/>
        <v>50052</v>
      </c>
      <c r="BG90" s="88">
        <f t="shared" si="30"/>
        <v>50052</v>
      </c>
      <c r="BH90" s="88">
        <f t="shared" si="30"/>
        <v>50052</v>
      </c>
      <c r="BI90" s="88">
        <f t="shared" si="30"/>
        <v>50052</v>
      </c>
      <c r="BJ90" s="88">
        <f t="shared" si="30"/>
        <v>50052</v>
      </c>
      <c r="BK90" s="88">
        <f t="shared" si="30"/>
        <v>50052</v>
      </c>
      <c r="BL90" s="88">
        <f t="shared" si="30"/>
        <v>50052</v>
      </c>
      <c r="BM90" s="88"/>
    </row>
    <row r="91" spans="1:64" s="87" customFormat="1" ht="15">
      <c r="A91" s="90" t="s">
        <v>190</v>
      </c>
      <c r="B91" s="90"/>
      <c r="I91" s="88"/>
      <c r="J91" s="88"/>
      <c r="K91" s="88"/>
      <c r="L91" s="89"/>
      <c r="M91" s="88"/>
      <c r="N91" s="88"/>
      <c r="O91" s="88"/>
      <c r="P91" s="88"/>
      <c r="AD91" s="88"/>
      <c r="AE91" s="88"/>
      <c r="AF91" s="88"/>
      <c r="AG91" s="88"/>
      <c r="AH91" s="88">
        <f>$E$41</f>
        <v>5900</v>
      </c>
      <c r="AI91" s="88">
        <f>$E$41*3</f>
        <v>17700</v>
      </c>
      <c r="AJ91" s="88">
        <f>$E$41*4</f>
        <v>23600</v>
      </c>
      <c r="AK91" s="88">
        <f>$E$41*4</f>
        <v>23600</v>
      </c>
      <c r="AL91" s="88">
        <f>$E$41*5</f>
        <v>29500</v>
      </c>
      <c r="AM91" s="88">
        <f>$E$53*5</f>
        <v>38500</v>
      </c>
      <c r="AN91" s="88">
        <f>$E$53*6</f>
        <v>46200</v>
      </c>
      <c r="AO91" s="88">
        <f>$E$53*6</f>
        <v>46200</v>
      </c>
      <c r="AP91" s="88">
        <f>$E$53*7</f>
        <v>53900</v>
      </c>
      <c r="AQ91" s="88">
        <f>$E$53*8</f>
        <v>61600</v>
      </c>
      <c r="AR91" s="88">
        <f>$E$53*9</f>
        <v>69300</v>
      </c>
      <c r="AS91" s="88">
        <f>$E$53*10</f>
        <v>77000</v>
      </c>
      <c r="AT91" s="88">
        <f>$E$53*11</f>
        <v>84700</v>
      </c>
      <c r="AU91" s="88">
        <f aca="true" t="shared" si="32" ref="AU91:BL91">$E$53*11</f>
        <v>84700</v>
      </c>
      <c r="AV91" s="88">
        <f t="shared" si="32"/>
        <v>84700</v>
      </c>
      <c r="AW91" s="88">
        <f t="shared" si="32"/>
        <v>84700</v>
      </c>
      <c r="AX91" s="88">
        <f t="shared" si="32"/>
        <v>84700</v>
      </c>
      <c r="AY91" s="88">
        <f t="shared" si="32"/>
        <v>84700</v>
      </c>
      <c r="AZ91" s="88">
        <f t="shared" si="32"/>
        <v>84700</v>
      </c>
      <c r="BA91" s="88">
        <f t="shared" si="32"/>
        <v>84700</v>
      </c>
      <c r="BB91" s="88">
        <f t="shared" si="32"/>
        <v>84700</v>
      </c>
      <c r="BC91" s="88">
        <f t="shared" si="32"/>
        <v>84700</v>
      </c>
      <c r="BD91" s="88">
        <f t="shared" si="32"/>
        <v>84700</v>
      </c>
      <c r="BE91" s="88">
        <f t="shared" si="32"/>
        <v>84700</v>
      </c>
      <c r="BF91" s="88">
        <f t="shared" si="32"/>
        <v>84700</v>
      </c>
      <c r="BG91" s="88">
        <f t="shared" si="32"/>
        <v>84700</v>
      </c>
      <c r="BH91" s="88">
        <f t="shared" si="32"/>
        <v>84700</v>
      </c>
      <c r="BI91" s="88">
        <f t="shared" si="32"/>
        <v>84700</v>
      </c>
      <c r="BJ91" s="88">
        <f t="shared" si="32"/>
        <v>84700</v>
      </c>
      <c r="BK91" s="88">
        <f t="shared" si="32"/>
        <v>84700</v>
      </c>
      <c r="BL91" s="88">
        <f t="shared" si="32"/>
        <v>84700</v>
      </c>
    </row>
    <row r="92" spans="1:65" s="87" customFormat="1" ht="15">
      <c r="A92" s="90" t="s">
        <v>178</v>
      </c>
      <c r="B92" s="90"/>
      <c r="I92" s="88"/>
      <c r="J92" s="88"/>
      <c r="K92" s="88"/>
      <c r="L92" s="89"/>
      <c r="M92" s="88"/>
      <c r="N92" s="88"/>
      <c r="O92" s="88"/>
      <c r="P92" s="88"/>
      <c r="AG92" s="88"/>
      <c r="AH92" s="88">
        <f>3*$J$41</f>
        <v>600</v>
      </c>
      <c r="AI92" s="88">
        <f>7*$J$41</f>
        <v>1400</v>
      </c>
      <c r="AJ92" s="88">
        <f>9*$J$41+1*$E$41</f>
        <v>7700</v>
      </c>
      <c r="AK92" s="88">
        <f>8*$J$47+2*$E$47</f>
        <v>16100</v>
      </c>
      <c r="AL92" s="88">
        <f>9*$J$47+3*$E$47</f>
        <v>22875</v>
      </c>
      <c r="AM92" s="88">
        <f>9*$J$53+3*$E$53</f>
        <v>28878</v>
      </c>
      <c r="AN92" s="88">
        <f>9*$J$53+3*$E$53</f>
        <v>28878</v>
      </c>
      <c r="AO92" s="88">
        <f aca="true" t="shared" si="33" ref="AO92:AQ93">8*$J$53+4*$E$53</f>
        <v>35936</v>
      </c>
      <c r="AP92" s="88">
        <f t="shared" si="33"/>
        <v>35936</v>
      </c>
      <c r="AQ92" s="88">
        <f t="shared" si="33"/>
        <v>35936</v>
      </c>
      <c r="AR92" s="88">
        <f aca="true" t="shared" si="34" ref="AR92:BG96">6*$J$53+6*$E$53</f>
        <v>50052</v>
      </c>
      <c r="AS92" s="88">
        <f t="shared" si="34"/>
        <v>50052</v>
      </c>
      <c r="AT92" s="88">
        <f t="shared" si="34"/>
        <v>50052</v>
      </c>
      <c r="AU92" s="88">
        <f t="shared" si="34"/>
        <v>50052</v>
      </c>
      <c r="AV92" s="88">
        <f t="shared" si="34"/>
        <v>50052</v>
      </c>
      <c r="AW92" s="88">
        <f t="shared" si="34"/>
        <v>50052</v>
      </c>
      <c r="AX92" s="88">
        <f t="shared" si="34"/>
        <v>50052</v>
      </c>
      <c r="AY92" s="88">
        <f t="shared" si="34"/>
        <v>50052</v>
      </c>
      <c r="AZ92" s="88">
        <f t="shared" si="34"/>
        <v>50052</v>
      </c>
      <c r="BA92" s="88">
        <f t="shared" si="34"/>
        <v>50052</v>
      </c>
      <c r="BB92" s="88">
        <f t="shared" si="34"/>
        <v>50052</v>
      </c>
      <c r="BC92" s="88">
        <f t="shared" si="34"/>
        <v>50052</v>
      </c>
      <c r="BD92" s="88">
        <f t="shared" si="34"/>
        <v>50052</v>
      </c>
      <c r="BE92" s="88">
        <f t="shared" si="34"/>
        <v>50052</v>
      </c>
      <c r="BF92" s="88">
        <f t="shared" si="34"/>
        <v>50052</v>
      </c>
      <c r="BG92" s="88">
        <f t="shared" si="34"/>
        <v>50052</v>
      </c>
      <c r="BH92" s="88">
        <f aca="true" t="shared" si="35" ref="BH92:BL96">6*$J$53+6*$E$53</f>
        <v>50052</v>
      </c>
      <c r="BI92" s="88">
        <f t="shared" si="35"/>
        <v>50052</v>
      </c>
      <c r="BJ92" s="88">
        <f t="shared" si="35"/>
        <v>50052</v>
      </c>
      <c r="BK92" s="88">
        <f t="shared" si="35"/>
        <v>50052</v>
      </c>
      <c r="BL92" s="88">
        <f t="shared" si="35"/>
        <v>50052</v>
      </c>
      <c r="BM92" s="88"/>
    </row>
    <row r="93" spans="1:65" s="87" customFormat="1" ht="15">
      <c r="A93" s="90" t="s">
        <v>179</v>
      </c>
      <c r="B93" s="90"/>
      <c r="I93" s="88"/>
      <c r="J93" s="88"/>
      <c r="K93" s="88"/>
      <c r="L93" s="89"/>
      <c r="M93" s="88"/>
      <c r="N93" s="88"/>
      <c r="O93" s="88"/>
      <c r="P93" s="88"/>
      <c r="AG93" s="88"/>
      <c r="AH93" s="88">
        <f>3*$J$41</f>
        <v>600</v>
      </c>
      <c r="AI93" s="88">
        <f>7*$J$41</f>
        <v>1400</v>
      </c>
      <c r="AJ93" s="88">
        <f>9*$J$41+1*$E$41</f>
        <v>7700</v>
      </c>
      <c r="AK93" s="88">
        <f>8*$J$47+2*$E$47</f>
        <v>16100</v>
      </c>
      <c r="AL93" s="88">
        <f>9*$J$47+3*$E$47</f>
        <v>22875</v>
      </c>
      <c r="AM93" s="88">
        <f>9*$J$53+3*$E$53</f>
        <v>28878</v>
      </c>
      <c r="AN93" s="88">
        <f>9*$J$53+3*$E$53</f>
        <v>28878</v>
      </c>
      <c r="AO93" s="88">
        <f t="shared" si="33"/>
        <v>35936</v>
      </c>
      <c r="AP93" s="88">
        <f t="shared" si="33"/>
        <v>35936</v>
      </c>
      <c r="AQ93" s="88">
        <f t="shared" si="33"/>
        <v>35936</v>
      </c>
      <c r="AR93" s="88">
        <f t="shared" si="34"/>
        <v>50052</v>
      </c>
      <c r="AS93" s="88">
        <f t="shared" si="34"/>
        <v>50052</v>
      </c>
      <c r="AT93" s="88">
        <f t="shared" si="34"/>
        <v>50052</v>
      </c>
      <c r="AU93" s="88">
        <f t="shared" si="34"/>
        <v>50052</v>
      </c>
      <c r="AV93" s="88">
        <f t="shared" si="34"/>
        <v>50052</v>
      </c>
      <c r="AW93" s="88">
        <f t="shared" si="34"/>
        <v>50052</v>
      </c>
      <c r="AX93" s="88">
        <f t="shared" si="34"/>
        <v>50052</v>
      </c>
      <c r="AY93" s="88">
        <f t="shared" si="34"/>
        <v>50052</v>
      </c>
      <c r="AZ93" s="88">
        <f t="shared" si="34"/>
        <v>50052</v>
      </c>
      <c r="BA93" s="88">
        <f t="shared" si="34"/>
        <v>50052</v>
      </c>
      <c r="BB93" s="88">
        <f t="shared" si="34"/>
        <v>50052</v>
      </c>
      <c r="BC93" s="88">
        <f t="shared" si="34"/>
        <v>50052</v>
      </c>
      <c r="BD93" s="88">
        <f t="shared" si="34"/>
        <v>50052</v>
      </c>
      <c r="BE93" s="88">
        <f t="shared" si="34"/>
        <v>50052</v>
      </c>
      <c r="BF93" s="88">
        <f t="shared" si="34"/>
        <v>50052</v>
      </c>
      <c r="BG93" s="88">
        <f t="shared" si="34"/>
        <v>50052</v>
      </c>
      <c r="BH93" s="88">
        <f t="shared" si="35"/>
        <v>50052</v>
      </c>
      <c r="BI93" s="88">
        <f t="shared" si="35"/>
        <v>50052</v>
      </c>
      <c r="BJ93" s="88">
        <f t="shared" si="35"/>
        <v>50052</v>
      </c>
      <c r="BK93" s="88">
        <f t="shared" si="35"/>
        <v>50052</v>
      </c>
      <c r="BL93" s="88">
        <f t="shared" si="35"/>
        <v>50052</v>
      </c>
      <c r="BM93" s="88"/>
    </row>
    <row r="94" spans="1:65" s="87" customFormat="1" ht="15">
      <c r="A94" s="90" t="s">
        <v>180</v>
      </c>
      <c r="B94" s="90"/>
      <c r="I94" s="88"/>
      <c r="J94" s="88"/>
      <c r="K94" s="88"/>
      <c r="L94" s="89"/>
      <c r="M94" s="88"/>
      <c r="N94" s="88"/>
      <c r="O94" s="88"/>
      <c r="P94" s="88"/>
      <c r="AL94" s="88">
        <f>3*$J$41</f>
        <v>600</v>
      </c>
      <c r="AM94" s="88">
        <f>7*$J$41</f>
        <v>1400</v>
      </c>
      <c r="AN94" s="88">
        <f>9*$J$41+1*$E$41</f>
        <v>7700</v>
      </c>
      <c r="AO94" s="88">
        <f>8*$J$47+2*$E$47</f>
        <v>16100</v>
      </c>
      <c r="AP94" s="88">
        <f>9*$J$47+3*$E$47</f>
        <v>22875</v>
      </c>
      <c r="AQ94" s="88">
        <f>9*$J$53+3*$E$53</f>
        <v>28878</v>
      </c>
      <c r="AR94" s="88">
        <f>9*$J$53+3*$E$53</f>
        <v>28878</v>
      </c>
      <c r="AS94" s="88">
        <f aca="true" t="shared" si="36" ref="AS94:AV96">8*$J$53+4*$E$53</f>
        <v>35936</v>
      </c>
      <c r="AT94" s="88">
        <f t="shared" si="36"/>
        <v>35936</v>
      </c>
      <c r="AU94" s="88">
        <f t="shared" si="36"/>
        <v>35936</v>
      </c>
      <c r="AV94" s="88">
        <f>6*$J$53+6*$E$53</f>
        <v>50052</v>
      </c>
      <c r="AW94" s="88">
        <f>6*$J$53+6*$E$53</f>
        <v>50052</v>
      </c>
      <c r="AX94" s="88">
        <f>6*$J$53+6*$E$53</f>
        <v>50052</v>
      </c>
      <c r="AY94" s="88">
        <f t="shared" si="34"/>
        <v>50052</v>
      </c>
      <c r="AZ94" s="88">
        <f t="shared" si="34"/>
        <v>50052</v>
      </c>
      <c r="BA94" s="88">
        <f t="shared" si="34"/>
        <v>50052</v>
      </c>
      <c r="BB94" s="88">
        <f t="shared" si="34"/>
        <v>50052</v>
      </c>
      <c r="BC94" s="88">
        <f t="shared" si="34"/>
        <v>50052</v>
      </c>
      <c r="BD94" s="88">
        <f t="shared" si="34"/>
        <v>50052</v>
      </c>
      <c r="BE94" s="88">
        <f t="shared" si="34"/>
        <v>50052</v>
      </c>
      <c r="BF94" s="88">
        <f t="shared" si="34"/>
        <v>50052</v>
      </c>
      <c r="BG94" s="88">
        <f t="shared" si="34"/>
        <v>50052</v>
      </c>
      <c r="BH94" s="88">
        <f t="shared" si="35"/>
        <v>50052</v>
      </c>
      <c r="BI94" s="88">
        <f t="shared" si="35"/>
        <v>50052</v>
      </c>
      <c r="BJ94" s="88">
        <f t="shared" si="35"/>
        <v>50052</v>
      </c>
      <c r="BK94" s="88">
        <f t="shared" si="35"/>
        <v>50052</v>
      </c>
      <c r="BL94" s="88">
        <f t="shared" si="35"/>
        <v>50052</v>
      </c>
      <c r="BM94" s="88"/>
    </row>
    <row r="95" spans="1:65" s="87" customFormat="1" ht="15">
      <c r="A95" s="90" t="s">
        <v>181</v>
      </c>
      <c r="B95" s="90"/>
      <c r="I95" s="88"/>
      <c r="J95" s="88"/>
      <c r="K95" s="88"/>
      <c r="L95" s="89"/>
      <c r="M95" s="88"/>
      <c r="N95" s="88"/>
      <c r="O95" s="88"/>
      <c r="P95" s="88"/>
      <c r="AL95" s="88"/>
      <c r="AM95" s="88">
        <f>3*$J$41</f>
        <v>600</v>
      </c>
      <c r="AN95" s="88">
        <f>7*$J$41</f>
        <v>1400</v>
      </c>
      <c r="AO95" s="88">
        <f>9*$J$41+1*$E$41</f>
        <v>7700</v>
      </c>
      <c r="AP95" s="88">
        <f>8*$J$47+2*$E$47</f>
        <v>16100</v>
      </c>
      <c r="AQ95" s="88">
        <f>9*$J$47+3*$E$47</f>
        <v>22875</v>
      </c>
      <c r="AR95" s="88">
        <f>9*$J$53+3*$E$53</f>
        <v>28878</v>
      </c>
      <c r="AS95" s="88">
        <f>9*$J$53+3*$E$53</f>
        <v>28878</v>
      </c>
      <c r="AT95" s="88">
        <f t="shared" si="36"/>
        <v>35936</v>
      </c>
      <c r="AU95" s="88">
        <f t="shared" si="36"/>
        <v>35936</v>
      </c>
      <c r="AV95" s="88">
        <f t="shared" si="36"/>
        <v>35936</v>
      </c>
      <c r="AW95" s="88">
        <f>6*$J$53+6*$E$53</f>
        <v>50052</v>
      </c>
      <c r="AX95" s="88">
        <f>6*$J$53+6*$E$53</f>
        <v>50052</v>
      </c>
      <c r="AY95" s="88">
        <f t="shared" si="34"/>
        <v>50052</v>
      </c>
      <c r="AZ95" s="88">
        <f t="shared" si="34"/>
        <v>50052</v>
      </c>
      <c r="BA95" s="88">
        <f t="shared" si="34"/>
        <v>50052</v>
      </c>
      <c r="BB95" s="88">
        <f t="shared" si="34"/>
        <v>50052</v>
      </c>
      <c r="BC95" s="88">
        <f t="shared" si="34"/>
        <v>50052</v>
      </c>
      <c r="BD95" s="88">
        <f t="shared" si="34"/>
        <v>50052</v>
      </c>
      <c r="BE95" s="88">
        <f t="shared" si="34"/>
        <v>50052</v>
      </c>
      <c r="BF95" s="88">
        <f t="shared" si="34"/>
        <v>50052</v>
      </c>
      <c r="BG95" s="88">
        <f t="shared" si="34"/>
        <v>50052</v>
      </c>
      <c r="BH95" s="88">
        <f t="shared" si="35"/>
        <v>50052</v>
      </c>
      <c r="BI95" s="88">
        <f t="shared" si="35"/>
        <v>50052</v>
      </c>
      <c r="BJ95" s="88">
        <f t="shared" si="35"/>
        <v>50052</v>
      </c>
      <c r="BK95" s="88">
        <f t="shared" si="35"/>
        <v>50052</v>
      </c>
      <c r="BL95" s="88">
        <f t="shared" si="35"/>
        <v>50052</v>
      </c>
      <c r="BM95" s="88"/>
    </row>
    <row r="96" spans="1:65" s="87" customFormat="1" ht="15">
      <c r="A96" s="90" t="s">
        <v>182</v>
      </c>
      <c r="B96" s="90"/>
      <c r="I96" s="88"/>
      <c r="J96" s="88"/>
      <c r="K96" s="88"/>
      <c r="L96" s="89"/>
      <c r="M96" s="88"/>
      <c r="N96" s="88"/>
      <c r="O96" s="88"/>
      <c r="P96" s="88"/>
      <c r="AL96" s="88"/>
      <c r="AM96" s="88">
        <f>3*$J$41</f>
        <v>600</v>
      </c>
      <c r="AN96" s="88">
        <f>7*$J$41</f>
        <v>1400</v>
      </c>
      <c r="AO96" s="88">
        <f>9*$J$41+1*$E$41</f>
        <v>7700</v>
      </c>
      <c r="AP96" s="88">
        <f>8*$J$47+2*$E$47</f>
        <v>16100</v>
      </c>
      <c r="AQ96" s="88">
        <f>9*$J$47+3*$E$47</f>
        <v>22875</v>
      </c>
      <c r="AR96" s="88">
        <f>9*$J$53+3*$E$53</f>
        <v>28878</v>
      </c>
      <c r="AS96" s="88">
        <f>9*$J$53+3*$E$53</f>
        <v>28878</v>
      </c>
      <c r="AT96" s="88">
        <f t="shared" si="36"/>
        <v>35936</v>
      </c>
      <c r="AU96" s="88">
        <f t="shared" si="36"/>
        <v>35936</v>
      </c>
      <c r="AV96" s="88">
        <f t="shared" si="36"/>
        <v>35936</v>
      </c>
      <c r="AW96" s="88">
        <f>6*$J$53+6*$E$53</f>
        <v>50052</v>
      </c>
      <c r="AX96" s="88">
        <f>6*$J$53+6*$E$53</f>
        <v>50052</v>
      </c>
      <c r="AY96" s="88">
        <f t="shared" si="34"/>
        <v>50052</v>
      </c>
      <c r="AZ96" s="88">
        <f t="shared" si="34"/>
        <v>50052</v>
      </c>
      <c r="BA96" s="88">
        <f t="shared" si="34"/>
        <v>50052</v>
      </c>
      <c r="BB96" s="88">
        <f t="shared" si="34"/>
        <v>50052</v>
      </c>
      <c r="BC96" s="88">
        <f t="shared" si="34"/>
        <v>50052</v>
      </c>
      <c r="BD96" s="88">
        <f t="shared" si="34"/>
        <v>50052</v>
      </c>
      <c r="BE96" s="88">
        <f t="shared" si="34"/>
        <v>50052</v>
      </c>
      <c r="BF96" s="88">
        <f t="shared" si="34"/>
        <v>50052</v>
      </c>
      <c r="BG96" s="88">
        <f t="shared" si="34"/>
        <v>50052</v>
      </c>
      <c r="BH96" s="88">
        <f t="shared" si="35"/>
        <v>50052</v>
      </c>
      <c r="BI96" s="88">
        <f t="shared" si="35"/>
        <v>50052</v>
      </c>
      <c r="BJ96" s="88">
        <f t="shared" si="35"/>
        <v>50052</v>
      </c>
      <c r="BK96" s="88">
        <f t="shared" si="35"/>
        <v>50052</v>
      </c>
      <c r="BL96" s="88">
        <f t="shared" si="35"/>
        <v>50052</v>
      </c>
      <c r="BM96" s="88"/>
    </row>
    <row r="97" spans="1:64" s="87" customFormat="1" ht="15">
      <c r="A97" s="90" t="s">
        <v>191</v>
      </c>
      <c r="B97" s="90"/>
      <c r="I97" s="88"/>
      <c r="J97" s="88"/>
      <c r="K97" s="88"/>
      <c r="L97" s="89"/>
      <c r="M97" s="88"/>
      <c r="N97" s="88"/>
      <c r="O97" s="88"/>
      <c r="P97" s="88"/>
      <c r="AM97" s="88">
        <f>$E$41</f>
        <v>5900</v>
      </c>
      <c r="AN97" s="88">
        <f>$E$41*3</f>
        <v>17700</v>
      </c>
      <c r="AO97" s="88">
        <f>$E$41*4</f>
        <v>23600</v>
      </c>
      <c r="AP97" s="88">
        <f>$E$41*4</f>
        <v>23600</v>
      </c>
      <c r="AQ97" s="88">
        <f>$E$41*5</f>
        <v>29500</v>
      </c>
      <c r="AR97" s="88">
        <f>$E$53*5</f>
        <v>38500</v>
      </c>
      <c r="AS97" s="88">
        <f>$E$53*6</f>
        <v>46200</v>
      </c>
      <c r="AT97" s="88">
        <f>$E$53*6</f>
        <v>46200</v>
      </c>
      <c r="AU97" s="88">
        <f>$E$53*7</f>
        <v>53900</v>
      </c>
      <c r="AV97" s="88">
        <f>$E$53*8</f>
        <v>61600</v>
      </c>
      <c r="AW97" s="88">
        <f>$E$53*9</f>
        <v>69300</v>
      </c>
      <c r="AX97" s="88">
        <f>$E$53*10</f>
        <v>77000</v>
      </c>
      <c r="AY97" s="88">
        <f>$E$53*11</f>
        <v>84700</v>
      </c>
      <c r="AZ97" s="88">
        <f aca="true" t="shared" si="37" ref="AZ97:BL97">$E$53*11</f>
        <v>84700</v>
      </c>
      <c r="BA97" s="88">
        <f t="shared" si="37"/>
        <v>84700</v>
      </c>
      <c r="BB97" s="88">
        <f t="shared" si="37"/>
        <v>84700</v>
      </c>
      <c r="BC97" s="88">
        <f t="shared" si="37"/>
        <v>84700</v>
      </c>
      <c r="BD97" s="88">
        <f t="shared" si="37"/>
        <v>84700</v>
      </c>
      <c r="BE97" s="88">
        <f t="shared" si="37"/>
        <v>84700</v>
      </c>
      <c r="BF97" s="88">
        <f t="shared" si="37"/>
        <v>84700</v>
      </c>
      <c r="BG97" s="88">
        <f t="shared" si="37"/>
        <v>84700</v>
      </c>
      <c r="BH97" s="88">
        <f t="shared" si="37"/>
        <v>84700</v>
      </c>
      <c r="BI97" s="88">
        <f t="shared" si="37"/>
        <v>84700</v>
      </c>
      <c r="BJ97" s="88">
        <f t="shared" si="37"/>
        <v>84700</v>
      </c>
      <c r="BK97" s="88">
        <f t="shared" si="37"/>
        <v>84700</v>
      </c>
      <c r="BL97" s="88">
        <f t="shared" si="37"/>
        <v>84700</v>
      </c>
    </row>
    <row r="98" spans="1:65" s="87" customFormat="1" ht="15">
      <c r="A98" s="90" t="s">
        <v>183</v>
      </c>
      <c r="B98" s="90"/>
      <c r="I98" s="88"/>
      <c r="J98" s="88"/>
      <c r="K98" s="88"/>
      <c r="L98" s="89"/>
      <c r="M98" s="88"/>
      <c r="N98" s="88"/>
      <c r="O98" s="88"/>
      <c r="P98" s="88"/>
      <c r="AQ98" s="88">
        <f>3*$J$41</f>
        <v>600</v>
      </c>
      <c r="AR98" s="88">
        <f>7*$J$41</f>
        <v>1400</v>
      </c>
      <c r="AS98" s="88">
        <f>9*$J$41+1*$E$41</f>
        <v>7700</v>
      </c>
      <c r="AT98" s="88">
        <f>8*$J$47+2*$E$47</f>
        <v>16100</v>
      </c>
      <c r="AU98" s="88">
        <f>9*$J$47+3*$E$47</f>
        <v>22875</v>
      </c>
      <c r="AV98" s="88">
        <f>9*$J$53+3*$E$53</f>
        <v>28878</v>
      </c>
      <c r="AW98" s="88">
        <f>9*$J$53+3*$E$53</f>
        <v>28878</v>
      </c>
      <c r="AX98" s="88">
        <f aca="true" t="shared" si="38" ref="AX98:BA100">8*$J$53+4*$E$53</f>
        <v>35936</v>
      </c>
      <c r="AY98" s="88">
        <f t="shared" si="38"/>
        <v>35936</v>
      </c>
      <c r="AZ98" s="88">
        <f t="shared" si="38"/>
        <v>35936</v>
      </c>
      <c r="BA98" s="88">
        <f>6*$J$53+6*$E$53</f>
        <v>50052</v>
      </c>
      <c r="BB98" s="88">
        <f>6*$J$53+6*$E$53</f>
        <v>50052</v>
      </c>
      <c r="BC98" s="88">
        <f>6*$J$53+6*$E$53</f>
        <v>50052</v>
      </c>
      <c r="BD98" s="88">
        <f aca="true" t="shared" si="39" ref="BD98:BL102">6*$J$53+6*$E$53</f>
        <v>50052</v>
      </c>
      <c r="BE98" s="88">
        <f t="shared" si="39"/>
        <v>50052</v>
      </c>
      <c r="BF98" s="88">
        <f t="shared" si="39"/>
        <v>50052</v>
      </c>
      <c r="BG98" s="88">
        <f t="shared" si="39"/>
        <v>50052</v>
      </c>
      <c r="BH98" s="88">
        <f t="shared" si="39"/>
        <v>50052</v>
      </c>
      <c r="BI98" s="88">
        <f t="shared" si="39"/>
        <v>50052</v>
      </c>
      <c r="BJ98" s="88">
        <f t="shared" si="39"/>
        <v>50052</v>
      </c>
      <c r="BK98" s="88">
        <f t="shared" si="39"/>
        <v>50052</v>
      </c>
      <c r="BL98" s="88">
        <f t="shared" si="39"/>
        <v>50052</v>
      </c>
      <c r="BM98" s="88"/>
    </row>
    <row r="99" spans="1:65" s="87" customFormat="1" ht="15">
      <c r="A99" s="90" t="s">
        <v>184</v>
      </c>
      <c r="B99" s="90"/>
      <c r="I99" s="88"/>
      <c r="J99" s="88"/>
      <c r="K99" s="88"/>
      <c r="L99" s="89"/>
      <c r="M99" s="88"/>
      <c r="N99" s="88"/>
      <c r="O99" s="88"/>
      <c r="P99" s="88"/>
      <c r="AQ99" s="88"/>
      <c r="AR99" s="88">
        <f>3*$J$41</f>
        <v>600</v>
      </c>
      <c r="AS99" s="88">
        <f>7*$J$41</f>
        <v>1400</v>
      </c>
      <c r="AT99" s="88">
        <f>9*$J$41+1*$E$41</f>
        <v>7700</v>
      </c>
      <c r="AU99" s="88">
        <f>8*$J$47+2*$E$47</f>
        <v>16100</v>
      </c>
      <c r="AV99" s="88">
        <f>9*$J$47+3*$E$47</f>
        <v>22875</v>
      </c>
      <c r="AW99" s="88">
        <f>9*$J$53+3*$E$53</f>
        <v>28878</v>
      </c>
      <c r="AX99" s="88">
        <f>9*$J$53+3*$E$53</f>
        <v>28878</v>
      </c>
      <c r="AY99" s="88">
        <f t="shared" si="38"/>
        <v>35936</v>
      </c>
      <c r="AZ99" s="88">
        <f t="shared" si="38"/>
        <v>35936</v>
      </c>
      <c r="BA99" s="88">
        <f t="shared" si="38"/>
        <v>35936</v>
      </c>
      <c r="BB99" s="88">
        <f>6*$J$53+6*$E$53</f>
        <v>50052</v>
      </c>
      <c r="BC99" s="88">
        <f>6*$J$53+6*$E$53</f>
        <v>50052</v>
      </c>
      <c r="BD99" s="88">
        <f t="shared" si="39"/>
        <v>50052</v>
      </c>
      <c r="BE99" s="88">
        <f t="shared" si="39"/>
        <v>50052</v>
      </c>
      <c r="BF99" s="88">
        <f t="shared" si="39"/>
        <v>50052</v>
      </c>
      <c r="BG99" s="88">
        <f t="shared" si="39"/>
        <v>50052</v>
      </c>
      <c r="BH99" s="88">
        <f t="shared" si="39"/>
        <v>50052</v>
      </c>
      <c r="BI99" s="88">
        <f t="shared" si="39"/>
        <v>50052</v>
      </c>
      <c r="BJ99" s="88">
        <f t="shared" si="39"/>
        <v>50052</v>
      </c>
      <c r="BK99" s="88">
        <f t="shared" si="39"/>
        <v>50052</v>
      </c>
      <c r="BL99" s="88">
        <f t="shared" si="39"/>
        <v>50052</v>
      </c>
      <c r="BM99" s="88"/>
    </row>
    <row r="100" spans="1:65" s="87" customFormat="1" ht="15">
      <c r="A100" s="90" t="s">
        <v>185</v>
      </c>
      <c r="B100" s="90"/>
      <c r="I100" s="88"/>
      <c r="J100" s="88"/>
      <c r="K100" s="88"/>
      <c r="L100" s="89"/>
      <c r="M100" s="88"/>
      <c r="N100" s="88"/>
      <c r="O100" s="88"/>
      <c r="P100" s="88"/>
      <c r="AQ100" s="88"/>
      <c r="AR100" s="88">
        <f>3*$J$41</f>
        <v>600</v>
      </c>
      <c r="AS100" s="88">
        <f>7*$J$41</f>
        <v>1400</v>
      </c>
      <c r="AT100" s="88">
        <f>9*$J$41+1*$E$41</f>
        <v>7700</v>
      </c>
      <c r="AU100" s="88">
        <f>8*$J$47+2*$E$47</f>
        <v>16100</v>
      </c>
      <c r="AV100" s="88">
        <f>9*$J$47+3*$E$47</f>
        <v>22875</v>
      </c>
      <c r="AW100" s="88">
        <f>9*$J$53+3*$E$53</f>
        <v>28878</v>
      </c>
      <c r="AX100" s="88">
        <f>9*$J$53+3*$E$53</f>
        <v>28878</v>
      </c>
      <c r="AY100" s="88">
        <f t="shared" si="38"/>
        <v>35936</v>
      </c>
      <c r="AZ100" s="88">
        <f t="shared" si="38"/>
        <v>35936</v>
      </c>
      <c r="BA100" s="88">
        <f t="shared" si="38"/>
        <v>35936</v>
      </c>
      <c r="BB100" s="88">
        <f>6*$J$53+6*$E$53</f>
        <v>50052</v>
      </c>
      <c r="BC100" s="88">
        <f>6*$J$53+6*$E$53</f>
        <v>50052</v>
      </c>
      <c r="BD100" s="88">
        <f t="shared" si="39"/>
        <v>50052</v>
      </c>
      <c r="BE100" s="88">
        <f t="shared" si="39"/>
        <v>50052</v>
      </c>
      <c r="BF100" s="88">
        <f t="shared" si="39"/>
        <v>50052</v>
      </c>
      <c r="BG100" s="88">
        <f t="shared" si="39"/>
        <v>50052</v>
      </c>
      <c r="BH100" s="88">
        <f t="shared" si="39"/>
        <v>50052</v>
      </c>
      <c r="BI100" s="88">
        <f t="shared" si="39"/>
        <v>50052</v>
      </c>
      <c r="BJ100" s="88">
        <f t="shared" si="39"/>
        <v>50052</v>
      </c>
      <c r="BK100" s="88">
        <f t="shared" si="39"/>
        <v>50052</v>
      </c>
      <c r="BL100" s="88">
        <f t="shared" si="39"/>
        <v>50052</v>
      </c>
      <c r="BM100" s="88"/>
    </row>
    <row r="101" spans="1:65" s="87" customFormat="1" ht="15">
      <c r="A101" s="90" t="s">
        <v>186</v>
      </c>
      <c r="B101" s="90"/>
      <c r="I101" s="88"/>
      <c r="J101" s="88"/>
      <c r="K101" s="88"/>
      <c r="L101" s="89"/>
      <c r="M101" s="88"/>
      <c r="N101" s="88"/>
      <c r="O101" s="88"/>
      <c r="P101" s="88"/>
      <c r="AV101" s="88">
        <f>3*$J$41</f>
        <v>600</v>
      </c>
      <c r="AW101" s="88">
        <f>7*$J$41</f>
        <v>1400</v>
      </c>
      <c r="AX101" s="88">
        <f>9*$J$41+1*$E$41</f>
        <v>7700</v>
      </c>
      <c r="AY101" s="88">
        <f>8*$J$47+2*$E$47</f>
        <v>16100</v>
      </c>
      <c r="AZ101" s="88">
        <f>9*$J$47+3*$E$47</f>
        <v>22875</v>
      </c>
      <c r="BA101" s="88">
        <f>9*$J$53+3*$E$53</f>
        <v>28878</v>
      </c>
      <c r="BB101" s="88">
        <f>9*$J$53+3*$E$53</f>
        <v>28878</v>
      </c>
      <c r="BC101" s="88">
        <f aca="true" t="shared" si="40" ref="BC101:BF102">8*$J$53+4*$E$53</f>
        <v>35936</v>
      </c>
      <c r="BD101" s="88">
        <f t="shared" si="40"/>
        <v>35936</v>
      </c>
      <c r="BE101" s="88">
        <f t="shared" si="40"/>
        <v>35936</v>
      </c>
      <c r="BF101" s="88">
        <f>6*$J$53+6*$E$53</f>
        <v>50052</v>
      </c>
      <c r="BG101" s="88">
        <f>6*$J$53+6*$E$53</f>
        <v>50052</v>
      </c>
      <c r="BH101" s="88">
        <f>6*$J$53+6*$E$53</f>
        <v>50052</v>
      </c>
      <c r="BI101" s="88">
        <f t="shared" si="39"/>
        <v>50052</v>
      </c>
      <c r="BJ101" s="88">
        <f t="shared" si="39"/>
        <v>50052</v>
      </c>
      <c r="BK101" s="88">
        <f t="shared" si="39"/>
        <v>50052</v>
      </c>
      <c r="BL101" s="88">
        <f t="shared" si="39"/>
        <v>50052</v>
      </c>
      <c r="BM101" s="88"/>
    </row>
    <row r="102" spans="1:65" s="87" customFormat="1" ht="15">
      <c r="A102" s="90" t="s">
        <v>187</v>
      </c>
      <c r="B102" s="90"/>
      <c r="I102" s="88"/>
      <c r="J102" s="88"/>
      <c r="K102" s="88"/>
      <c r="L102" s="89"/>
      <c r="M102" s="88"/>
      <c r="N102" s="88"/>
      <c r="O102" s="88"/>
      <c r="P102" s="88"/>
      <c r="AV102" s="88"/>
      <c r="AW102" s="88">
        <f>3*$J$41</f>
        <v>600</v>
      </c>
      <c r="AX102" s="88">
        <f>7*$J$41</f>
        <v>1400</v>
      </c>
      <c r="AY102" s="88">
        <f>9*$J$41+1*$E$41</f>
        <v>7700</v>
      </c>
      <c r="AZ102" s="88">
        <f>8*$J$47+2*$E$47</f>
        <v>16100</v>
      </c>
      <c r="BA102" s="88">
        <f>9*$J$47+3*$E$47</f>
        <v>22875</v>
      </c>
      <c r="BB102" s="88">
        <f>9*$J$53+3*$E$53</f>
        <v>28878</v>
      </c>
      <c r="BC102" s="88">
        <f>9*$J$53+3*$E$53</f>
        <v>28878</v>
      </c>
      <c r="BD102" s="88">
        <f t="shared" si="40"/>
        <v>35936</v>
      </c>
      <c r="BE102" s="88">
        <f t="shared" si="40"/>
        <v>35936</v>
      </c>
      <c r="BF102" s="88">
        <f t="shared" si="40"/>
        <v>35936</v>
      </c>
      <c r="BG102" s="88">
        <f>6*$J$53+6*$E$53</f>
        <v>50052</v>
      </c>
      <c r="BH102" s="88">
        <f>6*$J$53+6*$E$53</f>
        <v>50052</v>
      </c>
      <c r="BI102" s="88">
        <f t="shared" si="39"/>
        <v>50052</v>
      </c>
      <c r="BJ102" s="88">
        <f t="shared" si="39"/>
        <v>50052</v>
      </c>
      <c r="BK102" s="88">
        <f t="shared" si="39"/>
        <v>50052</v>
      </c>
      <c r="BL102" s="88">
        <f t="shared" si="39"/>
        <v>50052</v>
      </c>
      <c r="BM102" s="88"/>
    </row>
    <row r="103" spans="1:79" s="87" customFormat="1" ht="15">
      <c r="A103" s="90" t="s">
        <v>192</v>
      </c>
      <c r="B103" s="90"/>
      <c r="I103" s="88"/>
      <c r="J103" s="88"/>
      <c r="K103" s="88"/>
      <c r="L103" s="89"/>
      <c r="M103" s="88"/>
      <c r="N103" s="88"/>
      <c r="O103" s="88"/>
      <c r="P103" s="88"/>
      <c r="AW103" s="88">
        <f>$E$41</f>
        <v>5900</v>
      </c>
      <c r="AX103" s="88">
        <f>$E$41*3</f>
        <v>17700</v>
      </c>
      <c r="AY103" s="88">
        <f>$E$41*4</f>
        <v>23600</v>
      </c>
      <c r="AZ103" s="88">
        <f>$E$41*4</f>
        <v>23600</v>
      </c>
      <c r="BA103" s="88">
        <f>$E$41*5</f>
        <v>29500</v>
      </c>
      <c r="BB103" s="88">
        <f>$E$53*5</f>
        <v>38500</v>
      </c>
      <c r="BC103" s="88">
        <f>$E$53*6</f>
        <v>46200</v>
      </c>
      <c r="BD103" s="88">
        <f>$E$53*6</f>
        <v>46200</v>
      </c>
      <c r="BE103" s="88">
        <f>$E$53*7</f>
        <v>53900</v>
      </c>
      <c r="BF103" s="88">
        <f>$E$53*8</f>
        <v>61600</v>
      </c>
      <c r="BG103" s="88">
        <f>$E$53*9</f>
        <v>69300</v>
      </c>
      <c r="BH103" s="88">
        <f>$E$53*10</f>
        <v>77000</v>
      </c>
      <c r="BI103" s="88">
        <f>$E$53*11</f>
        <v>84700</v>
      </c>
      <c r="BJ103" s="88">
        <f>$E$53*11</f>
        <v>84700</v>
      </c>
      <c r="BK103" s="88">
        <f>$E$53*11</f>
        <v>84700</v>
      </c>
      <c r="BL103" s="88">
        <f>$E$53*11</f>
        <v>84700</v>
      </c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</row>
    <row r="104" spans="1:65" s="87" customFormat="1" ht="15">
      <c r="A104" s="90" t="s">
        <v>188</v>
      </c>
      <c r="B104" s="90"/>
      <c r="I104" s="88"/>
      <c r="J104" s="88"/>
      <c r="K104" s="88"/>
      <c r="L104" s="89"/>
      <c r="M104" s="88"/>
      <c r="N104" s="88"/>
      <c r="O104" s="88"/>
      <c r="P104" s="88"/>
      <c r="AV104" s="88"/>
      <c r="AW104" s="88">
        <f>3*$J$41</f>
        <v>600</v>
      </c>
      <c r="AX104" s="88">
        <f>7*$J$41</f>
        <v>1400</v>
      </c>
      <c r="AY104" s="88">
        <f>9*$J$41+1*$E$41</f>
        <v>7700</v>
      </c>
      <c r="AZ104" s="88">
        <f>8*$J$47+2*$E$47</f>
        <v>16100</v>
      </c>
      <c r="BA104" s="88">
        <f>9*$J$47+3*$E$47</f>
        <v>22875</v>
      </c>
      <c r="BB104" s="88">
        <f>9*$J$53+3*$E$53</f>
        <v>28878</v>
      </c>
      <c r="BC104" s="88">
        <f>9*$J$53+3*$E$53</f>
        <v>28878</v>
      </c>
      <c r="BD104" s="88">
        <f>8*$J$53+4*$E$53</f>
        <v>35936</v>
      </c>
      <c r="BE104" s="88">
        <f>8*$J$53+4*$E$53</f>
        <v>35936</v>
      </c>
      <c r="BF104" s="88">
        <f>8*$J$53+4*$E$53</f>
        <v>35936</v>
      </c>
      <c r="BG104" s="88">
        <f aca="true" t="shared" si="41" ref="BG104:BL104">6*$J$53+6*$E$53</f>
        <v>50052</v>
      </c>
      <c r="BH104" s="88">
        <f t="shared" si="41"/>
        <v>50052</v>
      </c>
      <c r="BI104" s="88">
        <f t="shared" si="41"/>
        <v>50052</v>
      </c>
      <c r="BJ104" s="88">
        <f t="shared" si="41"/>
        <v>50052</v>
      </c>
      <c r="BK104" s="88">
        <f t="shared" si="41"/>
        <v>50052</v>
      </c>
      <c r="BL104" s="88">
        <f t="shared" si="41"/>
        <v>50052</v>
      </c>
      <c r="BM104" s="88"/>
    </row>
    <row r="105" spans="1:64" s="87" customFormat="1" ht="15">
      <c r="A105" s="90" t="s">
        <v>200</v>
      </c>
      <c r="D105" s="91"/>
      <c r="E105" s="91"/>
      <c r="F105" s="89">
        <f>Summary!$C$23*MembershipRamp!D20</f>
        <v>0</v>
      </c>
      <c r="G105" s="89">
        <f>Summary!$C$23*MembershipRamp!E20</f>
        <v>0</v>
      </c>
      <c r="H105" s="89">
        <f>Summary!$C$23*MembershipRamp!F20</f>
        <v>0</v>
      </c>
      <c r="I105" s="89">
        <f>Summary!$C$23*MembershipRamp!G20</f>
        <v>0</v>
      </c>
      <c r="J105" s="89">
        <f>Summary!$C$23*MembershipRamp!H20</f>
        <v>0</v>
      </c>
      <c r="K105" s="89">
        <f>Summary!$C$23*MembershipRamp!I20</f>
        <v>0</v>
      </c>
      <c r="L105" s="89">
        <f>Summary!$C$23*MembershipRamp!J20</f>
        <v>0</v>
      </c>
      <c r="M105" s="89">
        <f>Summary!$C$23*MembershipRamp!K20</f>
        <v>0</v>
      </c>
      <c r="N105" s="89">
        <f>Summary!$C$23*MembershipRamp!L20</f>
        <v>0</v>
      </c>
      <c r="O105" s="89">
        <f>Summary!$C$23*MembershipRamp!M20</f>
        <v>0</v>
      </c>
      <c r="P105" s="89">
        <f>Summary!$C$23*MembershipRamp!N20</f>
        <v>0</v>
      </c>
      <c r="Q105" s="89">
        <f>Summary!$C$23*MembershipRamp!O20</f>
        <v>0</v>
      </c>
      <c r="R105" s="89">
        <f>Summary!$C$23*MembershipRamp!P20</f>
        <v>0</v>
      </c>
      <c r="S105" s="89">
        <f>Summary!$C$23*MembershipRamp!Q20</f>
        <v>0</v>
      </c>
      <c r="T105" s="89">
        <f>Summary!$C$23*MembershipRamp!R20</f>
        <v>0</v>
      </c>
      <c r="U105" s="89">
        <f>Summary!$C$23*MembershipRamp!S20</f>
        <v>0</v>
      </c>
      <c r="V105" s="89">
        <f>Summary!$C$23*MembershipRamp!T20</f>
        <v>0</v>
      </c>
      <c r="W105" s="89">
        <f>Summary!$C$23*MembershipRamp!U20</f>
        <v>0</v>
      </c>
      <c r="X105" s="89">
        <f>Summary!$C$23*MembershipRamp!V20</f>
        <v>0</v>
      </c>
      <c r="Y105" s="89">
        <f>Summary!$C$23*MembershipRamp!W20</f>
        <v>0</v>
      </c>
      <c r="Z105" s="89">
        <f>Summary!$C$23*MembershipRamp!X20</f>
        <v>0</v>
      </c>
      <c r="AA105" s="89">
        <f>Summary!$C$23*MembershipRamp!Y20</f>
        <v>0</v>
      </c>
      <c r="AB105" s="89">
        <f>Summary!$C$23*MembershipRamp!Z20</f>
        <v>0</v>
      </c>
      <c r="AC105" s="89">
        <f>Summary!$C$23*MembershipRamp!AA20</f>
        <v>0</v>
      </c>
      <c r="AD105" s="89">
        <f>Summary!$C$23*MembershipRamp!AB20</f>
        <v>0</v>
      </c>
      <c r="AE105" s="89">
        <f>Summary!$C$23*MembershipRamp!AC20</f>
        <v>0</v>
      </c>
      <c r="AF105" s="89">
        <f>Summary!$C$23*MembershipRamp!AD20</f>
        <v>0</v>
      </c>
      <c r="AG105" s="89">
        <f>Summary!$C$23*MembershipRamp!AE20</f>
        <v>0</v>
      </c>
      <c r="AH105" s="89">
        <f>Summary!$C$23*MembershipRamp!AF20</f>
        <v>0</v>
      </c>
      <c r="AI105" s="89">
        <f>Summary!$C$23*MembershipRamp!AG20</f>
        <v>0</v>
      </c>
      <c r="AJ105" s="89">
        <f>Summary!$C$23*MembershipRamp!AH20</f>
        <v>0</v>
      </c>
      <c r="AK105" s="89">
        <f>Summary!$C$23*MembershipRamp!AI20</f>
        <v>0</v>
      </c>
      <c r="AL105" s="89">
        <f>Summary!$C$23*MembershipRamp!AJ20</f>
        <v>0</v>
      </c>
      <c r="AM105" s="89">
        <f>Summary!$C$23*MembershipRamp!AK20</f>
        <v>0</v>
      </c>
      <c r="AN105" s="89">
        <f>Summary!$C$23*MembershipRamp!AL20</f>
        <v>0</v>
      </c>
      <c r="AO105" s="89">
        <f>Summary!$C$23*MembershipRamp!AM20</f>
        <v>0</v>
      </c>
      <c r="AP105" s="89">
        <f>Summary!$C$23*MembershipRamp!AN20</f>
        <v>0</v>
      </c>
      <c r="AQ105" s="89">
        <f>Summary!$C$23*MembershipRamp!AO20</f>
        <v>0</v>
      </c>
      <c r="AR105" s="89">
        <f>Summary!$C$23*MembershipRamp!AP20</f>
        <v>0</v>
      </c>
      <c r="AS105" s="89">
        <f>Summary!$C$23*MembershipRamp!AQ20</f>
        <v>0</v>
      </c>
      <c r="AT105" s="89">
        <f>Summary!$C$23*MembershipRamp!AR20</f>
        <v>0</v>
      </c>
      <c r="AU105" s="89">
        <f>Summary!$C$23*MembershipRamp!AS20</f>
        <v>0</v>
      </c>
      <c r="AV105" s="89">
        <f>Summary!$C$23*MembershipRamp!AT20</f>
        <v>0</v>
      </c>
      <c r="AW105" s="89">
        <f>Summary!$C$23*MembershipRamp!AU20</f>
        <v>0</v>
      </c>
      <c r="AX105" s="89">
        <f>Summary!$C$23*MembershipRamp!AV20</f>
        <v>0</v>
      </c>
      <c r="AY105" s="89">
        <f>Summary!$C$23*MembershipRamp!AW20</f>
        <v>0</v>
      </c>
      <c r="AZ105" s="89">
        <f>Summary!$C$23*MembershipRamp!AX20</f>
        <v>0</v>
      </c>
      <c r="BA105" s="89">
        <f>Summary!$C$23*MembershipRamp!AY20</f>
        <v>0</v>
      </c>
      <c r="BB105" s="89">
        <f>Summary!$C$23*MembershipRamp!AZ20</f>
        <v>0</v>
      </c>
      <c r="BC105" s="89">
        <f>Summary!$C$23*MembershipRamp!BA20</f>
        <v>0</v>
      </c>
      <c r="BD105" s="89">
        <f>Summary!$C$23*MembershipRamp!BB20</f>
        <v>0</v>
      </c>
      <c r="BE105" s="89">
        <f>Summary!$C$23*MembershipRamp!BC20</f>
        <v>0</v>
      </c>
      <c r="BF105" s="89">
        <f>Summary!$C$23*MembershipRamp!BD20</f>
        <v>0</v>
      </c>
      <c r="BG105" s="89">
        <f>Summary!$C$23*MembershipRamp!BE20</f>
        <v>0</v>
      </c>
      <c r="BH105" s="89">
        <f>Summary!$C$23*MembershipRamp!BF20</f>
        <v>0</v>
      </c>
      <c r="BI105" s="89">
        <f>Summary!$C$23*MembershipRamp!BG20</f>
        <v>0</v>
      </c>
      <c r="BJ105" s="89">
        <f>Summary!$C$23*MembershipRamp!BH20</f>
        <v>0</v>
      </c>
      <c r="BK105" s="89">
        <f>Summary!$C$23*MembershipRamp!BI20</f>
        <v>0</v>
      </c>
      <c r="BL105" s="89">
        <f>Summary!$C$23*MembershipRamp!BJ20</f>
        <v>0</v>
      </c>
    </row>
    <row r="106" spans="1:64" s="87" customFormat="1" ht="15">
      <c r="A106" s="90" t="s">
        <v>197</v>
      </c>
      <c r="D106" s="92"/>
      <c r="E106" s="92"/>
      <c r="F106" s="92">
        <f>SUM(F62:F105)</f>
        <v>1200</v>
      </c>
      <c r="G106" s="92">
        <f aca="true" t="shared" si="42" ref="G106:BL106">SUM(G62:G105)</f>
        <v>2800</v>
      </c>
      <c r="H106" s="92">
        <f t="shared" si="42"/>
        <v>16600</v>
      </c>
      <c r="I106" s="92">
        <f t="shared" si="42"/>
        <v>42100</v>
      </c>
      <c r="J106" s="92">
        <f t="shared" si="42"/>
        <v>82850</v>
      </c>
      <c r="K106" s="92">
        <f t="shared" si="42"/>
        <v>138856</v>
      </c>
      <c r="L106" s="92">
        <f t="shared" si="42"/>
        <v>195206</v>
      </c>
      <c r="M106" s="92">
        <f t="shared" si="42"/>
        <v>276078</v>
      </c>
      <c r="N106" s="92">
        <f t="shared" si="42"/>
        <v>328634</v>
      </c>
      <c r="O106" s="92">
        <f t="shared" si="42"/>
        <v>384706</v>
      </c>
      <c r="P106" s="92">
        <f t="shared" si="42"/>
        <v>462260</v>
      </c>
      <c r="Q106" s="92">
        <f t="shared" si="42"/>
        <v>521176</v>
      </c>
      <c r="R106" s="92">
        <f t="shared" si="42"/>
        <v>608674</v>
      </c>
      <c r="S106" s="92">
        <f t="shared" si="42"/>
        <v>692462</v>
      </c>
      <c r="T106" s="92">
        <f t="shared" si="42"/>
        <v>768200</v>
      </c>
      <c r="U106" s="92">
        <f t="shared" si="42"/>
        <v>855348</v>
      </c>
      <c r="V106" s="92">
        <f t="shared" si="42"/>
        <v>913414</v>
      </c>
      <c r="W106" s="92">
        <f t="shared" si="42"/>
        <v>956270</v>
      </c>
      <c r="X106" s="92">
        <f t="shared" si="42"/>
        <v>1012108</v>
      </c>
      <c r="Y106" s="92">
        <f t="shared" si="42"/>
        <v>1074156</v>
      </c>
      <c r="Z106" s="92">
        <f t="shared" si="42"/>
        <v>1122872</v>
      </c>
      <c r="AA106" s="92">
        <f t="shared" si="42"/>
        <v>1154147</v>
      </c>
      <c r="AB106" s="92">
        <f t="shared" si="42"/>
        <v>1216132</v>
      </c>
      <c r="AC106" s="92">
        <f t="shared" si="42"/>
        <v>1275070</v>
      </c>
      <c r="AD106" s="92">
        <f t="shared" si="42"/>
        <v>1305428</v>
      </c>
      <c r="AE106" s="92">
        <f t="shared" si="42"/>
        <v>1340544</v>
      </c>
      <c r="AF106" s="92">
        <f t="shared" si="42"/>
        <v>1371819</v>
      </c>
      <c r="AG106" s="92">
        <f t="shared" si="42"/>
        <v>1413788</v>
      </c>
      <c r="AH106" s="92">
        <f t="shared" si="42"/>
        <v>1469626</v>
      </c>
      <c r="AI106" s="92">
        <f t="shared" si="42"/>
        <v>1504084</v>
      </c>
      <c r="AJ106" s="92">
        <f t="shared" si="42"/>
        <v>1552800</v>
      </c>
      <c r="AK106" s="92">
        <f t="shared" si="42"/>
        <v>1576375</v>
      </c>
      <c r="AL106" s="92">
        <f t="shared" si="42"/>
        <v>1616544</v>
      </c>
      <c r="AM106" s="92">
        <f t="shared" si="42"/>
        <v>1673682</v>
      </c>
      <c r="AN106" s="92">
        <f t="shared" si="42"/>
        <v>1708140</v>
      </c>
      <c r="AO106" s="92">
        <f t="shared" si="42"/>
        <v>1749156</v>
      </c>
      <c r="AP106" s="92">
        <f t="shared" si="42"/>
        <v>1780431</v>
      </c>
      <c r="AQ106" s="92">
        <f t="shared" si="42"/>
        <v>1828300</v>
      </c>
      <c r="AR106" s="92">
        <f t="shared" si="42"/>
        <v>1887238</v>
      </c>
      <c r="AS106" s="92">
        <f t="shared" si="42"/>
        <v>1917596</v>
      </c>
      <c r="AT106" s="92">
        <f t="shared" si="42"/>
        <v>1960412</v>
      </c>
      <c r="AU106" s="92">
        <f t="shared" si="42"/>
        <v>1991687</v>
      </c>
      <c r="AV106" s="92">
        <f t="shared" si="42"/>
        <v>2033656</v>
      </c>
      <c r="AW106" s="92">
        <f t="shared" si="42"/>
        <v>2089494</v>
      </c>
      <c r="AX106" s="92">
        <f t="shared" si="42"/>
        <v>2123952</v>
      </c>
      <c r="AY106" s="92">
        <f t="shared" si="42"/>
        <v>2172668</v>
      </c>
      <c r="AZ106" s="92">
        <f t="shared" si="42"/>
        <v>2196243</v>
      </c>
      <c r="BA106" s="92">
        <f t="shared" si="42"/>
        <v>2235812</v>
      </c>
      <c r="BB106" s="92">
        <f t="shared" si="42"/>
        <v>2285050</v>
      </c>
      <c r="BC106" s="92">
        <f t="shared" si="42"/>
        <v>2299808</v>
      </c>
      <c r="BD106" s="92">
        <f t="shared" si="42"/>
        <v>2313924</v>
      </c>
      <c r="BE106" s="92">
        <f t="shared" si="42"/>
        <v>2321624</v>
      </c>
      <c r="BF106" s="92">
        <f t="shared" si="42"/>
        <v>2343440</v>
      </c>
      <c r="BG106" s="92">
        <f t="shared" si="42"/>
        <v>2379372</v>
      </c>
      <c r="BH106" s="92">
        <f t="shared" si="42"/>
        <v>2387072</v>
      </c>
      <c r="BI106" s="92">
        <f t="shared" si="42"/>
        <v>2394772</v>
      </c>
      <c r="BJ106" s="92">
        <f t="shared" si="42"/>
        <v>2394772</v>
      </c>
      <c r="BK106" s="92">
        <f t="shared" si="42"/>
        <v>2394772</v>
      </c>
      <c r="BL106" s="92">
        <f t="shared" si="42"/>
        <v>2394772</v>
      </c>
    </row>
    <row r="107" spans="1:64" s="87" customFormat="1" ht="15">
      <c r="A107" s="93" t="s">
        <v>147</v>
      </c>
      <c r="B107" s="93"/>
      <c r="D107" s="88"/>
      <c r="E107" s="88"/>
      <c r="F107" s="88">
        <f>F106</f>
        <v>1200</v>
      </c>
      <c r="G107" s="88">
        <f aca="true" t="shared" si="43" ref="G107:AL107">F107+G106</f>
        <v>4000</v>
      </c>
      <c r="H107" s="88">
        <f t="shared" si="43"/>
        <v>20600</v>
      </c>
      <c r="I107" s="88">
        <f t="shared" si="43"/>
        <v>62700</v>
      </c>
      <c r="J107" s="88">
        <f t="shared" si="43"/>
        <v>145550</v>
      </c>
      <c r="K107" s="88">
        <f t="shared" si="43"/>
        <v>284406</v>
      </c>
      <c r="L107" s="88">
        <f t="shared" si="43"/>
        <v>479612</v>
      </c>
      <c r="M107" s="88">
        <f t="shared" si="43"/>
        <v>755690</v>
      </c>
      <c r="N107" s="88">
        <f t="shared" si="43"/>
        <v>1084324</v>
      </c>
      <c r="O107" s="88">
        <f t="shared" si="43"/>
        <v>1469030</v>
      </c>
      <c r="P107" s="88">
        <f t="shared" si="43"/>
        <v>1931290</v>
      </c>
      <c r="Q107" s="88">
        <f t="shared" si="43"/>
        <v>2452466</v>
      </c>
      <c r="R107" s="88">
        <f t="shared" si="43"/>
        <v>3061140</v>
      </c>
      <c r="S107" s="88">
        <f t="shared" si="43"/>
        <v>3753602</v>
      </c>
      <c r="T107" s="88">
        <f t="shared" si="43"/>
        <v>4521802</v>
      </c>
      <c r="U107" s="88">
        <f t="shared" si="43"/>
        <v>5377150</v>
      </c>
      <c r="V107" s="88">
        <f t="shared" si="43"/>
        <v>6290564</v>
      </c>
      <c r="W107" s="88">
        <f t="shared" si="43"/>
        <v>7246834</v>
      </c>
      <c r="X107" s="88">
        <f t="shared" si="43"/>
        <v>8258942</v>
      </c>
      <c r="Y107" s="88">
        <f t="shared" si="43"/>
        <v>9333098</v>
      </c>
      <c r="Z107" s="88">
        <f t="shared" si="43"/>
        <v>10455970</v>
      </c>
      <c r="AA107" s="88">
        <f t="shared" si="43"/>
        <v>11610117</v>
      </c>
      <c r="AB107" s="88">
        <f t="shared" si="43"/>
        <v>12826249</v>
      </c>
      <c r="AC107" s="88">
        <f t="shared" si="43"/>
        <v>14101319</v>
      </c>
      <c r="AD107" s="88">
        <f t="shared" si="43"/>
        <v>15406747</v>
      </c>
      <c r="AE107" s="88">
        <f t="shared" si="43"/>
        <v>16747291</v>
      </c>
      <c r="AF107" s="88">
        <f t="shared" si="43"/>
        <v>18119110</v>
      </c>
      <c r="AG107" s="88">
        <f t="shared" si="43"/>
        <v>19532898</v>
      </c>
      <c r="AH107" s="88">
        <f t="shared" si="43"/>
        <v>21002524</v>
      </c>
      <c r="AI107" s="88">
        <f t="shared" si="43"/>
        <v>22506608</v>
      </c>
      <c r="AJ107" s="88">
        <f t="shared" si="43"/>
        <v>24059408</v>
      </c>
      <c r="AK107" s="88">
        <f t="shared" si="43"/>
        <v>25635783</v>
      </c>
      <c r="AL107" s="88">
        <f t="shared" si="43"/>
        <v>27252327</v>
      </c>
      <c r="AM107" s="88">
        <f aca="true" t="shared" si="44" ref="AM107:BL107">AL107+AM106</f>
        <v>28926009</v>
      </c>
      <c r="AN107" s="88">
        <f t="shared" si="44"/>
        <v>30634149</v>
      </c>
      <c r="AO107" s="88">
        <f t="shared" si="44"/>
        <v>32383305</v>
      </c>
      <c r="AP107" s="88">
        <f t="shared" si="44"/>
        <v>34163736</v>
      </c>
      <c r="AQ107" s="88">
        <f t="shared" si="44"/>
        <v>35992036</v>
      </c>
      <c r="AR107" s="88">
        <f t="shared" si="44"/>
        <v>37879274</v>
      </c>
      <c r="AS107" s="88">
        <f t="shared" si="44"/>
        <v>39796870</v>
      </c>
      <c r="AT107" s="88">
        <f t="shared" si="44"/>
        <v>41757282</v>
      </c>
      <c r="AU107" s="88">
        <f t="shared" si="44"/>
        <v>43748969</v>
      </c>
      <c r="AV107" s="88">
        <f t="shared" si="44"/>
        <v>45782625</v>
      </c>
      <c r="AW107" s="88">
        <f t="shared" si="44"/>
        <v>47872119</v>
      </c>
      <c r="AX107" s="88">
        <f t="shared" si="44"/>
        <v>49996071</v>
      </c>
      <c r="AY107" s="88">
        <f t="shared" si="44"/>
        <v>52168739</v>
      </c>
      <c r="AZ107" s="88">
        <f t="shared" si="44"/>
        <v>54364982</v>
      </c>
      <c r="BA107" s="88">
        <f t="shared" si="44"/>
        <v>56600794</v>
      </c>
      <c r="BB107" s="88">
        <f t="shared" si="44"/>
        <v>58885844</v>
      </c>
      <c r="BC107" s="88">
        <f t="shared" si="44"/>
        <v>61185652</v>
      </c>
      <c r="BD107" s="88">
        <f t="shared" si="44"/>
        <v>63499576</v>
      </c>
      <c r="BE107" s="88">
        <f t="shared" si="44"/>
        <v>65821200</v>
      </c>
      <c r="BF107" s="88">
        <f t="shared" si="44"/>
        <v>68164640</v>
      </c>
      <c r="BG107" s="88">
        <f t="shared" si="44"/>
        <v>70544012</v>
      </c>
      <c r="BH107" s="88">
        <f t="shared" si="44"/>
        <v>72931084</v>
      </c>
      <c r="BI107" s="88">
        <f t="shared" si="44"/>
        <v>75325856</v>
      </c>
      <c r="BJ107" s="88">
        <f t="shared" si="44"/>
        <v>77720628</v>
      </c>
      <c r="BK107" s="88">
        <f t="shared" si="44"/>
        <v>80115400</v>
      </c>
      <c r="BL107" s="88">
        <f t="shared" si="44"/>
        <v>82510172</v>
      </c>
    </row>
    <row r="108" s="94" customFormat="1" ht="26.25">
      <c r="F108" s="95" t="s">
        <v>203</v>
      </c>
    </row>
    <row r="109" spans="1:64" s="97" customFormat="1" ht="15">
      <c r="A109" s="96" t="s">
        <v>194</v>
      </c>
      <c r="B109" s="96"/>
      <c r="D109" s="98" t="s">
        <v>30</v>
      </c>
      <c r="E109" s="98" t="s">
        <v>3</v>
      </c>
      <c r="F109" s="98" t="s">
        <v>4</v>
      </c>
      <c r="G109" s="98" t="s">
        <v>5</v>
      </c>
      <c r="H109" s="98" t="s">
        <v>6</v>
      </c>
      <c r="I109" s="98" t="s">
        <v>7</v>
      </c>
      <c r="J109" s="98" t="s">
        <v>8</v>
      </c>
      <c r="K109" s="98" t="s">
        <v>83</v>
      </c>
      <c r="L109" s="98" t="s">
        <v>82</v>
      </c>
      <c r="M109" s="98" t="s">
        <v>9</v>
      </c>
      <c r="N109" s="98" t="s">
        <v>10</v>
      </c>
      <c r="O109" s="98" t="s">
        <v>11</v>
      </c>
      <c r="P109" s="98" t="s">
        <v>25</v>
      </c>
      <c r="Q109" s="98" t="s">
        <v>26</v>
      </c>
      <c r="R109" s="98" t="s">
        <v>13</v>
      </c>
      <c r="S109" s="98" t="s">
        <v>14</v>
      </c>
      <c r="T109" s="98" t="s">
        <v>15</v>
      </c>
      <c r="U109" s="98" t="s">
        <v>16</v>
      </c>
      <c r="V109" s="98" t="s">
        <v>17</v>
      </c>
      <c r="W109" s="98" t="s">
        <v>27</v>
      </c>
      <c r="X109" s="98" t="s">
        <v>28</v>
      </c>
      <c r="Y109" s="98" t="s">
        <v>18</v>
      </c>
      <c r="Z109" s="98" t="s">
        <v>19</v>
      </c>
      <c r="AA109" s="98" t="s">
        <v>20</v>
      </c>
      <c r="AB109" s="98" t="s">
        <v>29</v>
      </c>
      <c r="AC109" s="98" t="s">
        <v>45</v>
      </c>
      <c r="AD109" s="98" t="s">
        <v>46</v>
      </c>
      <c r="AE109" s="98" t="s">
        <v>47</v>
      </c>
      <c r="AF109" s="98" t="s">
        <v>48</v>
      </c>
      <c r="AG109" s="98" t="s">
        <v>49</v>
      </c>
      <c r="AH109" s="98" t="s">
        <v>50</v>
      </c>
      <c r="AI109" s="98" t="s">
        <v>51</v>
      </c>
      <c r="AJ109" s="98" t="s">
        <v>52</v>
      </c>
      <c r="AK109" s="98" t="s">
        <v>53</v>
      </c>
      <c r="AL109" s="98" t="s">
        <v>54</v>
      </c>
      <c r="AM109" s="98" t="s">
        <v>55</v>
      </c>
      <c r="AN109" s="98" t="s">
        <v>56</v>
      </c>
      <c r="AO109" s="98" t="s">
        <v>57</v>
      </c>
      <c r="AP109" s="98" t="s">
        <v>58</v>
      </c>
      <c r="AQ109" s="98" t="s">
        <v>59</v>
      </c>
      <c r="AR109" s="98" t="s">
        <v>60</v>
      </c>
      <c r="AS109" s="98" t="s">
        <v>61</v>
      </c>
      <c r="AT109" s="98" t="s">
        <v>62</v>
      </c>
      <c r="AU109" s="98" t="s">
        <v>63</v>
      </c>
      <c r="AV109" s="98" t="s">
        <v>64</v>
      </c>
      <c r="AW109" s="98" t="s">
        <v>65</v>
      </c>
      <c r="AX109" s="98" t="s">
        <v>66</v>
      </c>
      <c r="AY109" s="98" t="s">
        <v>67</v>
      </c>
      <c r="AZ109" s="98" t="s">
        <v>68</v>
      </c>
      <c r="BA109" s="98" t="s">
        <v>69</v>
      </c>
      <c r="BB109" s="98" t="s">
        <v>70</v>
      </c>
      <c r="BC109" s="98" t="s">
        <v>71</v>
      </c>
      <c r="BD109" s="98" t="s">
        <v>72</v>
      </c>
      <c r="BE109" s="98" t="s">
        <v>73</v>
      </c>
      <c r="BF109" s="98" t="s">
        <v>74</v>
      </c>
      <c r="BG109" s="98" t="s">
        <v>75</v>
      </c>
      <c r="BH109" s="98" t="s">
        <v>76</v>
      </c>
      <c r="BI109" s="98" t="s">
        <v>77</v>
      </c>
      <c r="BJ109" s="98" t="s">
        <v>78</v>
      </c>
      <c r="BK109" s="98" t="s">
        <v>79</v>
      </c>
      <c r="BL109" s="98" t="s">
        <v>80</v>
      </c>
    </row>
    <row r="110" s="97" customFormat="1" ht="15"/>
    <row r="111" spans="1:65" s="101" customFormat="1" ht="15">
      <c r="A111" s="99" t="s">
        <v>311</v>
      </c>
      <c r="B111" s="99"/>
      <c r="C111" s="99"/>
      <c r="D111" s="100">
        <f>Summary!$C$33/12</f>
        <v>12500</v>
      </c>
      <c r="E111" s="100">
        <f>Summary!$C$33/12</f>
        <v>12500</v>
      </c>
      <c r="F111" s="100">
        <f>Summary!$C$33/12</f>
        <v>12500</v>
      </c>
      <c r="G111" s="100">
        <f>Summary!$C$33/12</f>
        <v>12500</v>
      </c>
      <c r="H111" s="100">
        <f>Summary!$C$33/12</f>
        <v>12500</v>
      </c>
      <c r="I111" s="100">
        <f>Summary!$C$33/12</f>
        <v>12500</v>
      </c>
      <c r="J111" s="100">
        <f>Summary!$C$33/12</f>
        <v>12500</v>
      </c>
      <c r="K111" s="100">
        <f>Summary!$C$33/12</f>
        <v>12500</v>
      </c>
      <c r="L111" s="100">
        <f>Summary!$C$33/12</f>
        <v>12500</v>
      </c>
      <c r="M111" s="100">
        <f>Summary!$C$33/12</f>
        <v>12500</v>
      </c>
      <c r="N111" s="100">
        <f>Summary!$C$33/12</f>
        <v>12500</v>
      </c>
      <c r="O111" s="100">
        <f>Summary!$C$33/12</f>
        <v>12500</v>
      </c>
      <c r="P111" s="100">
        <f>Summary!$C$33/12</f>
        <v>12500</v>
      </c>
      <c r="Q111" s="100">
        <f>Summary!$C$33/12</f>
        <v>12500</v>
      </c>
      <c r="R111" s="100">
        <f>Summary!$C$33/12</f>
        <v>12500</v>
      </c>
      <c r="S111" s="100">
        <f>Summary!$C$33/12</f>
        <v>12500</v>
      </c>
      <c r="T111" s="100">
        <f>Summary!$C$33/12</f>
        <v>12500</v>
      </c>
      <c r="U111" s="100">
        <f>Summary!$C$33/12</f>
        <v>12500</v>
      </c>
      <c r="V111" s="100">
        <f>Summary!$C$33/12</f>
        <v>12500</v>
      </c>
      <c r="W111" s="100">
        <f>Summary!$C$33/12</f>
        <v>12500</v>
      </c>
      <c r="X111" s="100">
        <f>Summary!$C$33/12</f>
        <v>12500</v>
      </c>
      <c r="Y111" s="100">
        <f>Summary!$C$33/12</f>
        <v>12500</v>
      </c>
      <c r="Z111" s="100">
        <f>Summary!$C$33/12</f>
        <v>12500</v>
      </c>
      <c r="AA111" s="100">
        <f>Summary!$C$33/12</f>
        <v>12500</v>
      </c>
      <c r="AB111" s="100">
        <f>Summary!$C$33/12</f>
        <v>12500</v>
      </c>
      <c r="AC111" s="100">
        <f>Summary!$C$33/12</f>
        <v>12500</v>
      </c>
      <c r="AD111" s="100">
        <f>Summary!$C$33/12</f>
        <v>12500</v>
      </c>
      <c r="AE111" s="100">
        <f>Summary!$C$33/12</f>
        <v>12500</v>
      </c>
      <c r="AF111" s="100">
        <f>Summary!$C$33/12</f>
        <v>12500</v>
      </c>
      <c r="AG111" s="100">
        <f>Summary!$C$33/12</f>
        <v>12500</v>
      </c>
      <c r="AH111" s="100">
        <f>Summary!$C$33/12</f>
        <v>12500</v>
      </c>
      <c r="AI111" s="100">
        <f>Summary!$C$33/12</f>
        <v>12500</v>
      </c>
      <c r="AJ111" s="100">
        <f>Summary!$C$33/12</f>
        <v>12500</v>
      </c>
      <c r="AK111" s="100">
        <f>Summary!$C$33/12</f>
        <v>12500</v>
      </c>
      <c r="AL111" s="100">
        <f>Summary!$C$33/12</f>
        <v>12500</v>
      </c>
      <c r="AM111" s="100">
        <f>Summary!$C$33/12</f>
        <v>12500</v>
      </c>
      <c r="AN111" s="100">
        <f>Summary!$C$33/12</f>
        <v>12500</v>
      </c>
      <c r="AO111" s="100">
        <f>Summary!$C$33/12</f>
        <v>12500</v>
      </c>
      <c r="AP111" s="100">
        <f>Summary!$C$33/12</f>
        <v>12500</v>
      </c>
      <c r="AQ111" s="100">
        <f>Summary!$C$33/12</f>
        <v>12500</v>
      </c>
      <c r="AR111" s="100">
        <f>Summary!$C$33/12</f>
        <v>12500</v>
      </c>
      <c r="AS111" s="100">
        <f>Summary!$C$33/12</f>
        <v>12500</v>
      </c>
      <c r="AT111" s="100">
        <f>Summary!$C$33/12</f>
        <v>12500</v>
      </c>
      <c r="AU111" s="100">
        <f>Summary!$C$33/12</f>
        <v>12500</v>
      </c>
      <c r="AV111" s="100">
        <f>Summary!$C$33/12</f>
        <v>12500</v>
      </c>
      <c r="AW111" s="100">
        <f>Summary!$C$33/12</f>
        <v>12500</v>
      </c>
      <c r="AX111" s="100">
        <f>Summary!$C$33/12</f>
        <v>12500</v>
      </c>
      <c r="AY111" s="100">
        <f>Summary!$C$33/12</f>
        <v>12500</v>
      </c>
      <c r="AZ111" s="100">
        <f>Summary!$C$33/12</f>
        <v>12500</v>
      </c>
      <c r="BA111" s="100">
        <f>Summary!$C$33/12</f>
        <v>12500</v>
      </c>
      <c r="BB111" s="100">
        <f>Summary!$C$33/12</f>
        <v>12500</v>
      </c>
      <c r="BC111" s="100">
        <f>Summary!$C$33/12</f>
        <v>12500</v>
      </c>
      <c r="BD111" s="100">
        <f>Summary!$C$33/12</f>
        <v>12500</v>
      </c>
      <c r="BE111" s="100">
        <f>Summary!$C$33/12</f>
        <v>12500</v>
      </c>
      <c r="BF111" s="100">
        <f>Summary!$C$33/12</f>
        <v>12500</v>
      </c>
      <c r="BG111" s="100">
        <f>Summary!$C$33/12</f>
        <v>12500</v>
      </c>
      <c r="BH111" s="100">
        <f>Summary!$C$33/12</f>
        <v>12500</v>
      </c>
      <c r="BI111" s="100">
        <f>Summary!$C$33/12</f>
        <v>12500</v>
      </c>
      <c r="BJ111" s="100">
        <f>Summary!$C$33/12</f>
        <v>12500</v>
      </c>
      <c r="BK111" s="100">
        <f>Summary!$C$33/12</f>
        <v>12500</v>
      </c>
      <c r="BL111" s="100">
        <f>Summary!$C$33/12</f>
        <v>12500</v>
      </c>
      <c r="BM111" s="97"/>
    </row>
    <row r="112" spans="1:65" s="101" customFormat="1" ht="15">
      <c r="A112" s="99" t="s">
        <v>195</v>
      </c>
      <c r="B112" s="99"/>
      <c r="C112" s="99"/>
      <c r="D112" s="100">
        <f>Summary!$C$34/12</f>
        <v>10000</v>
      </c>
      <c r="E112" s="100">
        <f>Summary!$C$34/12</f>
        <v>10000</v>
      </c>
      <c r="F112" s="100">
        <f>Summary!$C$34/12</f>
        <v>10000</v>
      </c>
      <c r="G112" s="100">
        <f>Summary!$C$34/12</f>
        <v>10000</v>
      </c>
      <c r="H112" s="100">
        <f>Summary!$C$34/12</f>
        <v>10000</v>
      </c>
      <c r="I112" s="100">
        <f>Summary!$C$34/12</f>
        <v>10000</v>
      </c>
      <c r="J112" s="100">
        <f>Summary!$C$34/12</f>
        <v>10000</v>
      </c>
      <c r="K112" s="100">
        <f>Summary!$C$34/12</f>
        <v>10000</v>
      </c>
      <c r="L112" s="100">
        <f>Summary!$C$34/12</f>
        <v>10000</v>
      </c>
      <c r="M112" s="100">
        <f>Summary!$C$34/12</f>
        <v>10000</v>
      </c>
      <c r="N112" s="100">
        <f>Summary!$C$34/12</f>
        <v>10000</v>
      </c>
      <c r="O112" s="100">
        <f>Summary!$C$34/12</f>
        <v>10000</v>
      </c>
      <c r="P112" s="100">
        <f>Summary!$C$34/12</f>
        <v>10000</v>
      </c>
      <c r="Q112" s="100">
        <f>Summary!$C$34/12</f>
        <v>10000</v>
      </c>
      <c r="R112" s="100">
        <f>Summary!$C$34/12</f>
        <v>10000</v>
      </c>
      <c r="S112" s="100">
        <f>Summary!$C$34/12</f>
        <v>10000</v>
      </c>
      <c r="T112" s="100">
        <f>Summary!$C$34/12</f>
        <v>10000</v>
      </c>
      <c r="U112" s="100">
        <f>Summary!$C$34/12</f>
        <v>10000</v>
      </c>
      <c r="V112" s="100">
        <f>Summary!$C$34/12</f>
        <v>10000</v>
      </c>
      <c r="W112" s="100">
        <f>Summary!$C$34/12</f>
        <v>10000</v>
      </c>
      <c r="X112" s="100">
        <f>Summary!$C$34/12</f>
        <v>10000</v>
      </c>
      <c r="Y112" s="100">
        <f>Summary!$C$34/12</f>
        <v>10000</v>
      </c>
      <c r="Z112" s="100">
        <f>Summary!$C$34/12</f>
        <v>10000</v>
      </c>
      <c r="AA112" s="100">
        <f>Summary!$C$34/12</f>
        <v>10000</v>
      </c>
      <c r="AB112" s="100">
        <f>Summary!$C$34/12</f>
        <v>10000</v>
      </c>
      <c r="AC112" s="100">
        <f>Summary!$C$34/12</f>
        <v>10000</v>
      </c>
      <c r="AD112" s="100">
        <f>Summary!$C$34/12</f>
        <v>10000</v>
      </c>
      <c r="AE112" s="100">
        <f>Summary!$C$34/12</f>
        <v>10000</v>
      </c>
      <c r="AF112" s="100">
        <f>Summary!$C$34/12</f>
        <v>10000</v>
      </c>
      <c r="AG112" s="100">
        <f>Summary!$C$34/12</f>
        <v>10000</v>
      </c>
      <c r="AH112" s="100">
        <f>Summary!$C$34/12</f>
        <v>10000</v>
      </c>
      <c r="AI112" s="100">
        <f>Summary!$C$34/12</f>
        <v>10000</v>
      </c>
      <c r="AJ112" s="100">
        <f>Summary!$C$34/12</f>
        <v>10000</v>
      </c>
      <c r="AK112" s="100">
        <f>Summary!$C$34/12</f>
        <v>10000</v>
      </c>
      <c r="AL112" s="100">
        <f>Summary!$C$34/12</f>
        <v>10000</v>
      </c>
      <c r="AM112" s="100">
        <f>Summary!$C$34/12</f>
        <v>10000</v>
      </c>
      <c r="AN112" s="100">
        <f>Summary!$C$34/12</f>
        <v>10000</v>
      </c>
      <c r="AO112" s="100">
        <f>Summary!$C$34/12</f>
        <v>10000</v>
      </c>
      <c r="AP112" s="100">
        <f>Summary!$C$34/12</f>
        <v>10000</v>
      </c>
      <c r="AQ112" s="100">
        <f>Summary!$C$34/12</f>
        <v>10000</v>
      </c>
      <c r="AR112" s="100">
        <f>Summary!$C$34/12</f>
        <v>10000</v>
      </c>
      <c r="AS112" s="100">
        <f>Summary!$C$34/12</f>
        <v>10000</v>
      </c>
      <c r="AT112" s="100">
        <f>Summary!$C$34/12</f>
        <v>10000</v>
      </c>
      <c r="AU112" s="100">
        <f>Summary!$C$34/12</f>
        <v>10000</v>
      </c>
      <c r="AV112" s="100">
        <f>Summary!$C$34/12</f>
        <v>10000</v>
      </c>
      <c r="AW112" s="100">
        <f>Summary!$C$34/12</f>
        <v>10000</v>
      </c>
      <c r="AX112" s="100">
        <f>Summary!$C$34/12</f>
        <v>10000</v>
      </c>
      <c r="AY112" s="100">
        <f>Summary!$C$34/12</f>
        <v>10000</v>
      </c>
      <c r="AZ112" s="100">
        <f>Summary!$C$34/12</f>
        <v>10000</v>
      </c>
      <c r="BA112" s="100">
        <f>Summary!$C$34/12</f>
        <v>10000</v>
      </c>
      <c r="BB112" s="100">
        <f>Summary!$C$34/12</f>
        <v>10000</v>
      </c>
      <c r="BC112" s="100">
        <f>Summary!$C$34/12</f>
        <v>10000</v>
      </c>
      <c r="BD112" s="100">
        <f>Summary!$C$34/12</f>
        <v>10000</v>
      </c>
      <c r="BE112" s="100">
        <f>Summary!$C$34/12</f>
        <v>10000</v>
      </c>
      <c r="BF112" s="100">
        <f>Summary!$C$34/12</f>
        <v>10000</v>
      </c>
      <c r="BG112" s="100">
        <f>Summary!$C$34/12</f>
        <v>10000</v>
      </c>
      <c r="BH112" s="100">
        <f>Summary!$C$34/12</f>
        <v>10000</v>
      </c>
      <c r="BI112" s="100">
        <f>Summary!$C$34/12</f>
        <v>10000</v>
      </c>
      <c r="BJ112" s="100">
        <f>Summary!$C$34/12</f>
        <v>10000</v>
      </c>
      <c r="BK112" s="100">
        <f>Summary!$C$34/12</f>
        <v>10000</v>
      </c>
      <c r="BL112" s="100">
        <f>Summary!$C$34/12</f>
        <v>10000</v>
      </c>
      <c r="BM112" s="97"/>
    </row>
    <row r="113" spans="1:64" s="103" customFormat="1" ht="15">
      <c r="A113" s="102" t="s">
        <v>169</v>
      </c>
      <c r="B113" s="102"/>
      <c r="E113" s="100">
        <f>Summary!$C$37/12</f>
        <v>6250</v>
      </c>
      <c r="F113" s="100">
        <f>Summary!$C$37/12</f>
        <v>6250</v>
      </c>
      <c r="G113" s="100">
        <f>Summary!$C$37/12</f>
        <v>6250</v>
      </c>
      <c r="H113" s="100">
        <f>Summary!$C$37/12</f>
        <v>6250</v>
      </c>
      <c r="I113" s="100">
        <f>Summary!$C$37/12</f>
        <v>6250</v>
      </c>
      <c r="J113" s="100">
        <f>Summary!$C$37/12</f>
        <v>6250</v>
      </c>
      <c r="K113" s="100">
        <f>Summary!$C$37/12</f>
        <v>6250</v>
      </c>
      <c r="L113" s="100">
        <f>Summary!$C$37/12</f>
        <v>6250</v>
      </c>
      <c r="M113" s="100">
        <f>Summary!$C$37/12</f>
        <v>6250</v>
      </c>
      <c r="N113" s="100">
        <f>Summary!$C$37/12</f>
        <v>6250</v>
      </c>
      <c r="O113" s="100">
        <f>Summary!$C$37/12</f>
        <v>6250</v>
      </c>
      <c r="P113" s="100">
        <f>Summary!$C$37/12</f>
        <v>6250</v>
      </c>
      <c r="Q113" s="100">
        <f>Summary!$C$37/12</f>
        <v>6250</v>
      </c>
      <c r="R113" s="100">
        <f>Summary!$C$37/12</f>
        <v>6250</v>
      </c>
      <c r="S113" s="100">
        <f>Summary!$C$37/12</f>
        <v>6250</v>
      </c>
      <c r="T113" s="100">
        <f>Summary!$C$37/12</f>
        <v>6250</v>
      </c>
      <c r="U113" s="100">
        <f>Summary!$C$37/12</f>
        <v>6250</v>
      </c>
      <c r="V113" s="100">
        <f>Summary!$C$37/12</f>
        <v>6250</v>
      </c>
      <c r="W113" s="100">
        <f>Summary!$C$37/12</f>
        <v>6250</v>
      </c>
      <c r="X113" s="100">
        <f>Summary!$C$37/12</f>
        <v>6250</v>
      </c>
      <c r="Y113" s="100">
        <f>Summary!$C$37/12</f>
        <v>6250</v>
      </c>
      <c r="Z113" s="100">
        <f>Summary!$C$37/12</f>
        <v>6250</v>
      </c>
      <c r="AA113" s="100">
        <f>Summary!$C$37/12</f>
        <v>6250</v>
      </c>
      <c r="AB113" s="100">
        <f>Summary!$C$37/12</f>
        <v>6250</v>
      </c>
      <c r="AC113" s="100">
        <f>Summary!$C$37/12</f>
        <v>6250</v>
      </c>
      <c r="AD113" s="100">
        <f>Summary!$C$37/12</f>
        <v>6250</v>
      </c>
      <c r="AE113" s="100">
        <f>Summary!$C$37/12</f>
        <v>6250</v>
      </c>
      <c r="AF113" s="100">
        <f>Summary!$C$37/12</f>
        <v>6250</v>
      </c>
      <c r="AG113" s="100">
        <f>Summary!$C$37/12</f>
        <v>6250</v>
      </c>
      <c r="AH113" s="100">
        <f>Summary!$C$37/12</f>
        <v>6250</v>
      </c>
      <c r="AI113" s="100">
        <f>Summary!$C$37/12</f>
        <v>6250</v>
      </c>
      <c r="AJ113" s="100">
        <f>Summary!$C$37/12</f>
        <v>6250</v>
      </c>
      <c r="AK113" s="100">
        <f>Summary!$C$37/12</f>
        <v>6250</v>
      </c>
      <c r="AL113" s="100">
        <f>Summary!$C$37/12</f>
        <v>6250</v>
      </c>
      <c r="AM113" s="100">
        <f>Summary!$C$37/12</f>
        <v>6250</v>
      </c>
      <c r="AN113" s="100">
        <f>Summary!$C$37/12</f>
        <v>6250</v>
      </c>
      <c r="AO113" s="100">
        <f>Summary!$C$37/12</f>
        <v>6250</v>
      </c>
      <c r="AP113" s="100">
        <f>Summary!$C$37/12</f>
        <v>6250</v>
      </c>
      <c r="AQ113" s="100">
        <f>Summary!$C$37/12</f>
        <v>6250</v>
      </c>
      <c r="AR113" s="100">
        <f>Summary!$C$37/12</f>
        <v>6250</v>
      </c>
      <c r="AS113" s="100">
        <f>Summary!$C$37/12</f>
        <v>6250</v>
      </c>
      <c r="AT113" s="100">
        <f>Summary!$C$37/12</f>
        <v>6250</v>
      </c>
      <c r="AU113" s="100">
        <f>Summary!$C$37/12</f>
        <v>6250</v>
      </c>
      <c r="AV113" s="100">
        <f>Summary!$C$37/12</f>
        <v>6250</v>
      </c>
      <c r="AW113" s="100">
        <f>Summary!$C$37/12</f>
        <v>6250</v>
      </c>
      <c r="AX113" s="100">
        <f>Summary!$C$37/12</f>
        <v>6250</v>
      </c>
      <c r="AY113" s="100">
        <f>Summary!$C$37/12</f>
        <v>6250</v>
      </c>
      <c r="AZ113" s="100">
        <f>Summary!$C$37/12</f>
        <v>6250</v>
      </c>
      <c r="BA113" s="100">
        <f>Summary!$C$37/12</f>
        <v>6250</v>
      </c>
      <c r="BB113" s="100">
        <f>Summary!$C$37/12</f>
        <v>6250</v>
      </c>
      <c r="BC113" s="100">
        <f>Summary!$C$37/12</f>
        <v>6250</v>
      </c>
      <c r="BD113" s="100">
        <f>Summary!$C$37/12</f>
        <v>6250</v>
      </c>
      <c r="BE113" s="100">
        <f>Summary!$C$37/12</f>
        <v>6250</v>
      </c>
      <c r="BF113" s="100">
        <f>Summary!$C$37/12</f>
        <v>6250</v>
      </c>
      <c r="BG113" s="100">
        <f>Summary!$C$37/12</f>
        <v>6250</v>
      </c>
      <c r="BH113" s="100">
        <f>Summary!$C$37/12</f>
        <v>6250</v>
      </c>
      <c r="BI113" s="100">
        <f>Summary!$C$37/12</f>
        <v>6250</v>
      </c>
      <c r="BJ113" s="100">
        <f>Summary!$C$37/12</f>
        <v>6250</v>
      </c>
      <c r="BK113" s="100">
        <f>Summary!$C$37/12</f>
        <v>6250</v>
      </c>
      <c r="BL113" s="100">
        <f>Summary!$C$37/12</f>
        <v>6250</v>
      </c>
    </row>
    <row r="114" spans="1:64" s="103" customFormat="1" ht="15">
      <c r="A114" s="102" t="s">
        <v>170</v>
      </c>
      <c r="B114" s="102"/>
      <c r="E114" s="100">
        <f>Summary!$C$36/12</f>
        <v>6666.666666666667</v>
      </c>
      <c r="F114" s="100">
        <f>Summary!$C$36/12</f>
        <v>6666.666666666667</v>
      </c>
      <c r="G114" s="100">
        <f>Summary!$C$36/12</f>
        <v>6666.666666666667</v>
      </c>
      <c r="H114" s="100">
        <f>Summary!$C$36/12</f>
        <v>6666.666666666667</v>
      </c>
      <c r="I114" s="100">
        <f>Summary!$C$36/12</f>
        <v>6666.666666666667</v>
      </c>
      <c r="J114" s="100">
        <f>Summary!$C$36/12</f>
        <v>6666.666666666667</v>
      </c>
      <c r="K114" s="100">
        <f>Summary!$C$36/12</f>
        <v>6666.666666666667</v>
      </c>
      <c r="L114" s="100">
        <f>Summary!$C$36/12</f>
        <v>6666.666666666667</v>
      </c>
      <c r="M114" s="100">
        <f>Summary!$C$36/12</f>
        <v>6666.666666666667</v>
      </c>
      <c r="N114" s="100">
        <f>Summary!$C$36/12</f>
        <v>6666.666666666667</v>
      </c>
      <c r="O114" s="100">
        <f>Summary!$C$36/12</f>
        <v>6666.666666666667</v>
      </c>
      <c r="P114" s="100">
        <f>Summary!$C$36/12</f>
        <v>6666.666666666667</v>
      </c>
      <c r="Q114" s="100">
        <f>Summary!$C$36/12</f>
        <v>6666.666666666667</v>
      </c>
      <c r="R114" s="100">
        <f>Summary!$C$36/12</f>
        <v>6666.666666666667</v>
      </c>
      <c r="S114" s="100">
        <f>Summary!$C$36/12</f>
        <v>6666.666666666667</v>
      </c>
      <c r="T114" s="100">
        <f>Summary!$C$36/12</f>
        <v>6666.666666666667</v>
      </c>
      <c r="U114" s="100">
        <f>Summary!$C$36/12</f>
        <v>6666.666666666667</v>
      </c>
      <c r="V114" s="100">
        <f>Summary!$C$36/12</f>
        <v>6666.666666666667</v>
      </c>
      <c r="W114" s="100">
        <f>Summary!$C$36/12</f>
        <v>6666.666666666667</v>
      </c>
      <c r="X114" s="100">
        <f>Summary!$C$36/12</f>
        <v>6666.666666666667</v>
      </c>
      <c r="Y114" s="100">
        <f>Summary!$C$36/12</f>
        <v>6666.666666666667</v>
      </c>
      <c r="Z114" s="100">
        <f>Summary!$C$36/12</f>
        <v>6666.666666666667</v>
      </c>
      <c r="AA114" s="100">
        <f>Summary!$C$36/12</f>
        <v>6666.666666666667</v>
      </c>
      <c r="AB114" s="100">
        <f>Summary!$C$36/12</f>
        <v>6666.666666666667</v>
      </c>
      <c r="AC114" s="100">
        <f>Summary!$C$36/12</f>
        <v>6666.666666666667</v>
      </c>
      <c r="AD114" s="100">
        <f>Summary!$C$36/12</f>
        <v>6666.666666666667</v>
      </c>
      <c r="AE114" s="100">
        <f>Summary!$C$36/12</f>
        <v>6666.666666666667</v>
      </c>
      <c r="AF114" s="100">
        <f>Summary!$C$36/12</f>
        <v>6666.666666666667</v>
      </c>
      <c r="AG114" s="100">
        <f>Summary!$C$36/12</f>
        <v>6666.666666666667</v>
      </c>
      <c r="AH114" s="100">
        <f>Summary!$C$36/12</f>
        <v>6666.666666666667</v>
      </c>
      <c r="AI114" s="100">
        <f>Summary!$C$36/12</f>
        <v>6666.666666666667</v>
      </c>
      <c r="AJ114" s="100">
        <f>Summary!$C$36/12</f>
        <v>6666.666666666667</v>
      </c>
      <c r="AK114" s="100">
        <f>Summary!$C$36/12</f>
        <v>6666.666666666667</v>
      </c>
      <c r="AL114" s="100">
        <f>Summary!$C$36/12</f>
        <v>6666.666666666667</v>
      </c>
      <c r="AM114" s="100">
        <f>Summary!$C$36/12</f>
        <v>6666.666666666667</v>
      </c>
      <c r="AN114" s="100">
        <f>Summary!$C$36/12</f>
        <v>6666.666666666667</v>
      </c>
      <c r="AO114" s="100">
        <f>Summary!$C$36/12</f>
        <v>6666.666666666667</v>
      </c>
      <c r="AP114" s="100">
        <f>Summary!$C$36/12</f>
        <v>6666.666666666667</v>
      </c>
      <c r="AQ114" s="100">
        <f>Summary!$C$36/12</f>
        <v>6666.666666666667</v>
      </c>
      <c r="AR114" s="100">
        <f>Summary!$C$36/12</f>
        <v>6666.666666666667</v>
      </c>
      <c r="AS114" s="100">
        <f>Summary!$C$36/12</f>
        <v>6666.666666666667</v>
      </c>
      <c r="AT114" s="100">
        <f>Summary!$C$36/12</f>
        <v>6666.666666666667</v>
      </c>
      <c r="AU114" s="100">
        <f>Summary!$C$36/12</f>
        <v>6666.666666666667</v>
      </c>
      <c r="AV114" s="100">
        <f>Summary!$C$36/12</f>
        <v>6666.666666666667</v>
      </c>
      <c r="AW114" s="100">
        <f>Summary!$C$36/12</f>
        <v>6666.666666666667</v>
      </c>
      <c r="AX114" s="100">
        <f>Summary!$C$36/12</f>
        <v>6666.666666666667</v>
      </c>
      <c r="AY114" s="100">
        <f>Summary!$C$36/12</f>
        <v>6666.666666666667</v>
      </c>
      <c r="AZ114" s="100">
        <f>Summary!$C$36/12</f>
        <v>6666.666666666667</v>
      </c>
      <c r="BA114" s="100">
        <f>Summary!$C$36/12</f>
        <v>6666.666666666667</v>
      </c>
      <c r="BB114" s="100">
        <f>Summary!$C$36/12</f>
        <v>6666.666666666667</v>
      </c>
      <c r="BC114" s="100">
        <f>Summary!$C$36/12</f>
        <v>6666.666666666667</v>
      </c>
      <c r="BD114" s="100">
        <f>Summary!$C$36/12</f>
        <v>6666.666666666667</v>
      </c>
      <c r="BE114" s="100">
        <f>Summary!$C$36/12</f>
        <v>6666.666666666667</v>
      </c>
      <c r="BF114" s="100">
        <f>Summary!$C$36/12</f>
        <v>6666.666666666667</v>
      </c>
      <c r="BG114" s="100">
        <f>Summary!$C$36/12</f>
        <v>6666.666666666667</v>
      </c>
      <c r="BH114" s="100">
        <f>Summary!$C$36/12</f>
        <v>6666.666666666667</v>
      </c>
      <c r="BI114" s="100">
        <f>Summary!$C$36/12</f>
        <v>6666.666666666667</v>
      </c>
      <c r="BJ114" s="100">
        <f>Summary!$C$36/12</f>
        <v>6666.666666666667</v>
      </c>
      <c r="BK114" s="100">
        <f>Summary!$C$36/12</f>
        <v>6666.666666666667</v>
      </c>
      <c r="BL114" s="100">
        <f>Summary!$C$36/12</f>
        <v>6666.666666666667</v>
      </c>
    </row>
    <row r="115" spans="1:65" s="101" customFormat="1" ht="15">
      <c r="A115" s="98" t="s">
        <v>21</v>
      </c>
      <c r="B115" s="98"/>
      <c r="C115" s="99"/>
      <c r="D115" s="99"/>
      <c r="E115" s="100">
        <f>Summary!$C$25+(Summary!$C$26*E62)+Summary!$C$27</f>
        <v>5683.333333333333</v>
      </c>
      <c r="F115" s="100">
        <f>Summary!$C$25+(Summary!$C$26*F62)+Summary!$C$27</f>
        <v>5785.333333333333</v>
      </c>
      <c r="G115" s="100">
        <f>Summary!$C$25+(Summary!$C$26*G62)+Summary!$C$27</f>
        <v>5921.333333333333</v>
      </c>
      <c r="H115" s="100">
        <f>Summary!$C$25+(Summary!$C$26*H62)+Summary!$C$27</f>
        <v>6992.333333333333</v>
      </c>
      <c r="I115" s="100">
        <f>Summary!$C$25+(Summary!$C$26*I62)+Summary!$C$27</f>
        <v>8420.333333333332</v>
      </c>
      <c r="J115" s="100">
        <f>Summary!$C$25+(Summary!$C$26*J62)+Summary!$C$27</f>
        <v>9572.083333333334</v>
      </c>
      <c r="K115" s="100">
        <f>Summary!$C$25+(Summary!$C$26*K62)+Summary!$C$27</f>
        <v>10592.593333333334</v>
      </c>
      <c r="L115" s="100">
        <f>Summary!$C$25+(Summary!$C$26*L62)+Summary!$C$27</f>
        <v>10592.593333333334</v>
      </c>
      <c r="M115" s="100">
        <f>Summary!$C$25+(Summary!$C$26*M62)+Summary!$C$27</f>
        <v>11792.453333333335</v>
      </c>
      <c r="N115" s="100">
        <f>Summary!$C$25+(Summary!$C$26*N62)+Summary!$C$27</f>
        <v>11792.453333333335</v>
      </c>
      <c r="O115" s="100">
        <f>Summary!$C$25+(Summary!$C$26*O62)+Summary!$C$27</f>
        <v>11792.453333333335</v>
      </c>
      <c r="P115" s="100">
        <f>Summary!$C$25+(Summary!$C$26*P62)+Summary!$C$27</f>
        <v>14192.173333333332</v>
      </c>
      <c r="Q115" s="100">
        <f>Summary!$C$25+(Summary!$C$26*Q62)+Summary!$C$27</f>
        <v>14192.173333333332</v>
      </c>
      <c r="R115" s="100">
        <f>Summary!$C$25+(Summary!$C$26*R62)+Summary!$C$27</f>
        <v>14192.173333333332</v>
      </c>
      <c r="S115" s="100">
        <f>Summary!$C$25+(Summary!$C$26*S62)+Summary!$C$27</f>
        <v>14192.173333333332</v>
      </c>
      <c r="T115" s="100">
        <f>Summary!$C$25+(Summary!$C$26*T62)+Summary!$C$27</f>
        <v>14192.173333333332</v>
      </c>
      <c r="U115" s="100">
        <f>Summary!$C$25+(Summary!$C$26*U62)+Summary!$C$27</f>
        <v>14192.173333333332</v>
      </c>
      <c r="V115" s="100">
        <f>Summary!$C$25+(Summary!$C$26*V62)+Summary!$C$27</f>
        <v>14192.173333333332</v>
      </c>
      <c r="W115" s="100">
        <f>Summary!$C$25+(Summary!$C$26*W62)+Summary!$C$27</f>
        <v>14192.173333333332</v>
      </c>
      <c r="X115" s="100">
        <f>Summary!$C$25+(Summary!$C$26*X62)+Summary!$C$27</f>
        <v>14192.173333333332</v>
      </c>
      <c r="Y115" s="100">
        <f>Summary!$C$25+(Summary!$C$26*Y62)+Summary!$C$27</f>
        <v>14192.173333333332</v>
      </c>
      <c r="Z115" s="100">
        <f>Summary!$C$25+(Summary!$C$26*Z62)+Summary!$C$27</f>
        <v>14192.173333333332</v>
      </c>
      <c r="AA115" s="100">
        <f>Summary!$C$25+(Summary!$C$26*AA62)+Summary!$C$27</f>
        <v>14192.173333333332</v>
      </c>
      <c r="AB115" s="100">
        <f>Summary!$C$25+(Summary!$C$26*AB62)+Summary!$C$27</f>
        <v>14192.173333333332</v>
      </c>
      <c r="AC115" s="100">
        <f>Summary!$C$25+(Summary!$C$26*AC62)+Summary!$C$27</f>
        <v>14192.173333333332</v>
      </c>
      <c r="AD115" s="100">
        <f>Summary!$C$25+(Summary!$C$26*AD62)+Summary!$C$27</f>
        <v>14192.173333333332</v>
      </c>
      <c r="AE115" s="100">
        <f>Summary!$C$25+(Summary!$C$26*AE62)+Summary!$C$27</f>
        <v>14192.173333333332</v>
      </c>
      <c r="AF115" s="100">
        <f>Summary!$C$25+(Summary!$C$26*AF62)+Summary!$C$27</f>
        <v>14192.173333333332</v>
      </c>
      <c r="AG115" s="100">
        <f>Summary!$C$25+(Summary!$C$26*AG62)+Summary!$C$27</f>
        <v>14192.173333333332</v>
      </c>
      <c r="AH115" s="100">
        <f>Summary!$C$25+(Summary!$C$26*AH62)+Summary!$C$27</f>
        <v>14192.173333333332</v>
      </c>
      <c r="AI115" s="100">
        <f>Summary!$C$25+(Summary!$C$26*AI62)+Summary!$C$27</f>
        <v>14192.173333333332</v>
      </c>
      <c r="AJ115" s="100">
        <f>Summary!$C$25+(Summary!$C$26*AJ62)+Summary!$C$27</f>
        <v>14192.173333333332</v>
      </c>
      <c r="AK115" s="100">
        <f>Summary!$C$25+(Summary!$C$26*AK62)+Summary!$C$27</f>
        <v>14192.173333333332</v>
      </c>
      <c r="AL115" s="100">
        <f>Summary!$C$25+(Summary!$C$26*AL62)+Summary!$C$27</f>
        <v>14192.173333333332</v>
      </c>
      <c r="AM115" s="100">
        <f>Summary!$C$25+(Summary!$C$26*AM62)+Summary!$C$27</f>
        <v>14192.173333333332</v>
      </c>
      <c r="AN115" s="100">
        <f>Summary!$C$25+(Summary!$C$26*AN62)+Summary!$C$27</f>
        <v>14192.173333333332</v>
      </c>
      <c r="AO115" s="100">
        <f>Summary!$C$25+(Summary!$C$26*AO62)+Summary!$C$27</f>
        <v>14192.173333333332</v>
      </c>
      <c r="AP115" s="100">
        <f>Summary!$C$25+(Summary!$C$26*AP62)+Summary!$C$27</f>
        <v>14192.173333333332</v>
      </c>
      <c r="AQ115" s="100">
        <f>Summary!$C$25+(Summary!$C$26*AQ62)+Summary!$C$27</f>
        <v>14192.173333333332</v>
      </c>
      <c r="AR115" s="100">
        <f>Summary!$C$25+(Summary!$C$26*AR62)+Summary!$C$27</f>
        <v>14192.173333333332</v>
      </c>
      <c r="AS115" s="100">
        <f>Summary!$C$25+(Summary!$C$26*AS62)+Summary!$C$27</f>
        <v>14192.173333333332</v>
      </c>
      <c r="AT115" s="100">
        <f>Summary!$C$25+(Summary!$C$26*AT62)+Summary!$C$27</f>
        <v>14192.173333333332</v>
      </c>
      <c r="AU115" s="100">
        <f>Summary!$C$25+(Summary!$C$26*AU62)+Summary!$C$27</f>
        <v>14192.173333333332</v>
      </c>
      <c r="AV115" s="100">
        <f>Summary!$C$25+(Summary!$C$26*AV62)+Summary!$C$27</f>
        <v>14192.173333333332</v>
      </c>
      <c r="AW115" s="100">
        <f>Summary!$C$25+(Summary!$C$26*AW62)+Summary!$C$27</f>
        <v>14192.173333333332</v>
      </c>
      <c r="AX115" s="100">
        <f>Summary!$C$25+(Summary!$C$26*AX62)+Summary!$C$27</f>
        <v>14192.173333333332</v>
      </c>
      <c r="AY115" s="100">
        <f>Summary!$C$25+(Summary!$C$26*AY62)+Summary!$C$27</f>
        <v>14192.173333333332</v>
      </c>
      <c r="AZ115" s="100">
        <f>Summary!$C$25+(Summary!$C$26*AZ62)+Summary!$C$27</f>
        <v>14192.173333333332</v>
      </c>
      <c r="BA115" s="100">
        <f>Summary!$C$25+(Summary!$C$26*BA62)+Summary!$C$27</f>
        <v>14192.173333333332</v>
      </c>
      <c r="BB115" s="100">
        <f>Summary!$C$25+(Summary!$C$26*BB62)+Summary!$C$27</f>
        <v>14192.173333333332</v>
      </c>
      <c r="BC115" s="100">
        <f>Summary!$C$25+(Summary!$C$26*BC62)+Summary!$C$27</f>
        <v>14192.173333333332</v>
      </c>
      <c r="BD115" s="100">
        <f>Summary!$C$25+(Summary!$C$26*BD62)+Summary!$C$27</f>
        <v>14192.173333333332</v>
      </c>
      <c r="BE115" s="100">
        <f>Summary!$C$25+(Summary!$C$26*BE62)+Summary!$C$27</f>
        <v>14192.173333333332</v>
      </c>
      <c r="BF115" s="100">
        <f>Summary!$C$25+(Summary!$C$26*BF62)+Summary!$C$27</f>
        <v>14192.173333333332</v>
      </c>
      <c r="BG115" s="100">
        <f>Summary!$C$25+(Summary!$C$26*BG62)+Summary!$C$27</f>
        <v>14192.173333333332</v>
      </c>
      <c r="BH115" s="100">
        <f>Summary!$C$25+(Summary!$C$26*BH62)+Summary!$C$27</f>
        <v>14192.173333333332</v>
      </c>
      <c r="BI115" s="100">
        <f>Summary!$C$25+(Summary!$C$26*BI62)+Summary!$C$27</f>
        <v>14192.173333333332</v>
      </c>
      <c r="BJ115" s="100">
        <f>Summary!$C$25+(Summary!$C$26*BJ62)+Summary!$C$27</f>
        <v>14192.173333333332</v>
      </c>
      <c r="BK115" s="100">
        <f>Summary!$C$25+(Summary!$C$26*BK62)+Summary!$C$27</f>
        <v>14192.173333333332</v>
      </c>
      <c r="BL115" s="100">
        <f>Summary!$C$25+(Summary!$C$26*BL62)+Summary!$C$27</f>
        <v>14192.173333333332</v>
      </c>
      <c r="BM115" s="97"/>
    </row>
    <row r="116" spans="1:65" s="101" customFormat="1" ht="15">
      <c r="A116" s="98" t="s">
        <v>24</v>
      </c>
      <c r="B116" s="98"/>
      <c r="C116" s="99"/>
      <c r="D116" s="99"/>
      <c r="E116" s="100">
        <f>Summary!$C$25+(Summary!$C$26*E63)+Summary!$C$27</f>
        <v>5683.333333333333</v>
      </c>
      <c r="F116" s="100">
        <f>Summary!$C$25+(Summary!$C$26*F63)+Summary!$C$27</f>
        <v>5785.333333333333</v>
      </c>
      <c r="G116" s="100">
        <f>Summary!$C$25+(Summary!$C$26*G63)+Summary!$C$27</f>
        <v>5921.333333333333</v>
      </c>
      <c r="H116" s="100">
        <f>Summary!$C$25+(Summary!$C$26*H63)+Summary!$C$27</f>
        <v>6992.333333333333</v>
      </c>
      <c r="I116" s="100">
        <f>Summary!$C$25+(Summary!$C$26*I63)+Summary!$C$27</f>
        <v>8420.333333333332</v>
      </c>
      <c r="J116" s="100">
        <f>Summary!$C$25+(Summary!$C$26*J63)+Summary!$C$27</f>
        <v>9572.083333333334</v>
      </c>
      <c r="K116" s="100">
        <f>Summary!$C$25+(Summary!$C$26*K63)+Summary!$C$27</f>
        <v>10592.593333333334</v>
      </c>
      <c r="L116" s="100">
        <f>Summary!$C$25+(Summary!$C$26*L63)+Summary!$C$27</f>
        <v>10592.593333333334</v>
      </c>
      <c r="M116" s="100">
        <f>Summary!$C$25+(Summary!$C$26*M63)+Summary!$C$27</f>
        <v>11792.453333333335</v>
      </c>
      <c r="N116" s="100">
        <f>Summary!$C$25+(Summary!$C$26*N63)+Summary!$C$27</f>
        <v>11792.453333333335</v>
      </c>
      <c r="O116" s="100">
        <f>Summary!$C$25+(Summary!$C$26*O63)+Summary!$C$27</f>
        <v>11792.453333333335</v>
      </c>
      <c r="P116" s="100">
        <f>Summary!$C$25+(Summary!$C$26*P63)+Summary!$C$27</f>
        <v>14192.173333333332</v>
      </c>
      <c r="Q116" s="100">
        <f>Summary!$C$25+(Summary!$C$26*Q63)+Summary!$C$27</f>
        <v>14192.173333333332</v>
      </c>
      <c r="R116" s="100">
        <f>Summary!$C$25+(Summary!$C$26*R63)+Summary!$C$27</f>
        <v>14192.173333333332</v>
      </c>
      <c r="S116" s="100">
        <f>Summary!$C$25+(Summary!$C$26*S63)+Summary!$C$27</f>
        <v>14192.173333333332</v>
      </c>
      <c r="T116" s="100">
        <f>Summary!$C$25+(Summary!$C$26*T63)+Summary!$C$27</f>
        <v>14192.173333333332</v>
      </c>
      <c r="U116" s="100">
        <f>Summary!$C$25+(Summary!$C$26*U63)+Summary!$C$27</f>
        <v>14192.173333333332</v>
      </c>
      <c r="V116" s="100">
        <f>Summary!$C$25+(Summary!$C$26*V63)+Summary!$C$27</f>
        <v>14192.173333333332</v>
      </c>
      <c r="W116" s="100">
        <f>Summary!$C$25+(Summary!$C$26*W63)+Summary!$C$27</f>
        <v>14192.173333333332</v>
      </c>
      <c r="X116" s="100">
        <f>Summary!$C$25+(Summary!$C$26*X63)+Summary!$C$27</f>
        <v>14192.173333333332</v>
      </c>
      <c r="Y116" s="100">
        <f>Summary!$C$25+(Summary!$C$26*Y63)+Summary!$C$27</f>
        <v>14192.173333333332</v>
      </c>
      <c r="Z116" s="100">
        <f>Summary!$C$25+(Summary!$C$26*Z63)+Summary!$C$27</f>
        <v>14192.173333333332</v>
      </c>
      <c r="AA116" s="100">
        <f>Summary!$C$25+(Summary!$C$26*AA63)+Summary!$C$27</f>
        <v>14192.173333333332</v>
      </c>
      <c r="AB116" s="100">
        <f>Summary!$C$25+(Summary!$C$26*AB63)+Summary!$C$27</f>
        <v>14192.173333333332</v>
      </c>
      <c r="AC116" s="100">
        <f>Summary!$C$25+(Summary!$C$26*AC63)+Summary!$C$27</f>
        <v>14192.173333333332</v>
      </c>
      <c r="AD116" s="100">
        <f>Summary!$C$25+(Summary!$C$26*AD63)+Summary!$C$27</f>
        <v>14192.173333333332</v>
      </c>
      <c r="AE116" s="100">
        <f>Summary!$C$25+(Summary!$C$26*AE63)+Summary!$C$27</f>
        <v>14192.173333333332</v>
      </c>
      <c r="AF116" s="100">
        <f>Summary!$C$25+(Summary!$C$26*AF63)+Summary!$C$27</f>
        <v>14192.173333333332</v>
      </c>
      <c r="AG116" s="100">
        <f>Summary!$C$25+(Summary!$C$26*AG63)+Summary!$C$27</f>
        <v>14192.173333333332</v>
      </c>
      <c r="AH116" s="100">
        <f>Summary!$C$25+(Summary!$C$26*AH63)+Summary!$C$27</f>
        <v>14192.173333333332</v>
      </c>
      <c r="AI116" s="100">
        <f>Summary!$C$25+(Summary!$C$26*AI63)+Summary!$C$27</f>
        <v>14192.173333333332</v>
      </c>
      <c r="AJ116" s="100">
        <f>Summary!$C$25+(Summary!$C$26*AJ63)+Summary!$C$27</f>
        <v>14192.173333333332</v>
      </c>
      <c r="AK116" s="100">
        <f>Summary!$C$25+(Summary!$C$26*AK63)+Summary!$C$27</f>
        <v>14192.173333333332</v>
      </c>
      <c r="AL116" s="100">
        <f>Summary!$C$25+(Summary!$C$26*AL63)+Summary!$C$27</f>
        <v>14192.173333333332</v>
      </c>
      <c r="AM116" s="100">
        <f>Summary!$C$25+(Summary!$C$26*AM63)+Summary!$C$27</f>
        <v>14192.173333333332</v>
      </c>
      <c r="AN116" s="100">
        <f>Summary!$C$25+(Summary!$C$26*AN63)+Summary!$C$27</f>
        <v>14192.173333333332</v>
      </c>
      <c r="AO116" s="100">
        <f>Summary!$C$25+(Summary!$C$26*AO63)+Summary!$C$27</f>
        <v>14192.173333333332</v>
      </c>
      <c r="AP116" s="100">
        <f>Summary!$C$25+(Summary!$C$26*AP63)+Summary!$C$27</f>
        <v>14192.173333333332</v>
      </c>
      <c r="AQ116" s="100">
        <f>Summary!$C$25+(Summary!$C$26*AQ63)+Summary!$C$27</f>
        <v>14192.173333333332</v>
      </c>
      <c r="AR116" s="100">
        <f>Summary!$C$25+(Summary!$C$26*AR63)+Summary!$C$27</f>
        <v>14192.173333333332</v>
      </c>
      <c r="AS116" s="100">
        <f>Summary!$C$25+(Summary!$C$26*AS63)+Summary!$C$27</f>
        <v>14192.173333333332</v>
      </c>
      <c r="AT116" s="100">
        <f>Summary!$C$25+(Summary!$C$26*AT63)+Summary!$C$27</f>
        <v>14192.173333333332</v>
      </c>
      <c r="AU116" s="100">
        <f>Summary!$C$25+(Summary!$C$26*AU63)+Summary!$C$27</f>
        <v>14192.173333333332</v>
      </c>
      <c r="AV116" s="100">
        <f>Summary!$C$25+(Summary!$C$26*AV63)+Summary!$C$27</f>
        <v>14192.173333333332</v>
      </c>
      <c r="AW116" s="100">
        <f>Summary!$C$25+(Summary!$C$26*AW63)+Summary!$C$27</f>
        <v>14192.173333333332</v>
      </c>
      <c r="AX116" s="100">
        <f>Summary!$C$25+(Summary!$C$26*AX63)+Summary!$C$27</f>
        <v>14192.173333333332</v>
      </c>
      <c r="AY116" s="100">
        <f>Summary!$C$25+(Summary!$C$26*AY63)+Summary!$C$27</f>
        <v>14192.173333333332</v>
      </c>
      <c r="AZ116" s="100">
        <f>Summary!$C$25+(Summary!$C$26*AZ63)+Summary!$C$27</f>
        <v>14192.173333333332</v>
      </c>
      <c r="BA116" s="100">
        <f>Summary!$C$25+(Summary!$C$26*BA63)+Summary!$C$27</f>
        <v>14192.173333333332</v>
      </c>
      <c r="BB116" s="100">
        <f>Summary!$C$25+(Summary!$C$26*BB63)+Summary!$C$27</f>
        <v>14192.173333333332</v>
      </c>
      <c r="BC116" s="100">
        <f>Summary!$C$25+(Summary!$C$26*BC63)+Summary!$C$27</f>
        <v>14192.173333333332</v>
      </c>
      <c r="BD116" s="100">
        <f>Summary!$C$25+(Summary!$C$26*BD63)+Summary!$C$27</f>
        <v>14192.173333333332</v>
      </c>
      <c r="BE116" s="100">
        <f>Summary!$C$25+(Summary!$C$26*BE63)+Summary!$C$27</f>
        <v>14192.173333333332</v>
      </c>
      <c r="BF116" s="100">
        <f>Summary!$C$25+(Summary!$C$26*BF63)+Summary!$C$27</f>
        <v>14192.173333333332</v>
      </c>
      <c r="BG116" s="100">
        <f>Summary!$C$25+(Summary!$C$26*BG63)+Summary!$C$27</f>
        <v>14192.173333333332</v>
      </c>
      <c r="BH116" s="100">
        <f>Summary!$C$25+(Summary!$C$26*BH63)+Summary!$C$27</f>
        <v>14192.173333333332</v>
      </c>
      <c r="BI116" s="100">
        <f>Summary!$C$25+(Summary!$C$26*BI63)+Summary!$C$27</f>
        <v>14192.173333333332</v>
      </c>
      <c r="BJ116" s="100">
        <f>Summary!$C$25+(Summary!$C$26*BJ63)+Summary!$C$27</f>
        <v>14192.173333333332</v>
      </c>
      <c r="BK116" s="100">
        <f>Summary!$C$25+(Summary!$C$26*BK63)+Summary!$C$27</f>
        <v>14192.173333333332</v>
      </c>
      <c r="BL116" s="100">
        <f>Summary!$C$25+(Summary!$C$26*BL63)+Summary!$C$27</f>
        <v>14192.173333333332</v>
      </c>
      <c r="BM116" s="97"/>
    </row>
    <row r="117" spans="1:65" s="101" customFormat="1" ht="15">
      <c r="A117" s="98" t="s">
        <v>22</v>
      </c>
      <c r="B117" s="98"/>
      <c r="C117" s="99"/>
      <c r="D117" s="99"/>
      <c r="E117" s="99"/>
      <c r="F117" s="99"/>
      <c r="G117" s="100">
        <f>Summary!$C$25+(Summary!$C$26*G64)+Summary!$C$27</f>
        <v>5683.333333333333</v>
      </c>
      <c r="H117" s="100">
        <f>Summary!$C$25+(Summary!$C$26*H64)+Summary!$C$27</f>
        <v>5785.333333333333</v>
      </c>
      <c r="I117" s="100">
        <f>Summary!$C$25+(Summary!$C$26*I64)+Summary!$C$27</f>
        <v>5921.333333333333</v>
      </c>
      <c r="J117" s="100">
        <f>Summary!$C$25+(Summary!$C$26*J64)+Summary!$C$27</f>
        <v>6992.333333333333</v>
      </c>
      <c r="K117" s="100">
        <f>Summary!$C$25+(Summary!$C$26*K64)+Summary!$C$27</f>
        <v>8420.333333333332</v>
      </c>
      <c r="L117" s="100">
        <f>Summary!$C$25+(Summary!$C$26*L64)+Summary!$C$27</f>
        <v>9572.083333333334</v>
      </c>
      <c r="M117" s="100">
        <f>Summary!$C$25+(Summary!$C$26*M64)+Summary!$C$27</f>
        <v>10592.593333333334</v>
      </c>
      <c r="N117" s="100">
        <f>Summary!$C$25+(Summary!$C$26*N64)+Summary!$C$27</f>
        <v>10592.593333333334</v>
      </c>
      <c r="O117" s="100">
        <f>Summary!$C$25+(Summary!$C$26*O64)+Summary!$C$27</f>
        <v>11792.453333333335</v>
      </c>
      <c r="P117" s="100">
        <f>Summary!$C$25+(Summary!$C$26*P64)+Summary!$C$27</f>
        <v>11792.453333333335</v>
      </c>
      <c r="Q117" s="100">
        <f>Summary!$C$25+(Summary!$C$26*Q64)+Summary!$C$27</f>
        <v>11792.453333333335</v>
      </c>
      <c r="R117" s="100">
        <f>Summary!$C$25+(Summary!$C$26*R64)+Summary!$C$27</f>
        <v>14192.173333333332</v>
      </c>
      <c r="S117" s="100">
        <f>Summary!$C$25+(Summary!$C$26*S64)+Summary!$C$27</f>
        <v>14192.173333333332</v>
      </c>
      <c r="T117" s="100">
        <f>Summary!$C$25+(Summary!$C$26*T64)+Summary!$C$27</f>
        <v>14192.173333333332</v>
      </c>
      <c r="U117" s="100">
        <f>Summary!$C$25+(Summary!$C$26*U64)+Summary!$C$27</f>
        <v>14192.173333333332</v>
      </c>
      <c r="V117" s="100">
        <f>Summary!$C$25+(Summary!$C$26*V64)+Summary!$C$27</f>
        <v>14192.173333333332</v>
      </c>
      <c r="W117" s="100">
        <f>Summary!$C$25+(Summary!$C$26*W64)+Summary!$C$27</f>
        <v>14192.173333333332</v>
      </c>
      <c r="X117" s="100">
        <f>Summary!$C$25+(Summary!$C$26*X64)+Summary!$C$27</f>
        <v>14192.173333333332</v>
      </c>
      <c r="Y117" s="100">
        <f>Summary!$C$25+(Summary!$C$26*Y64)+Summary!$C$27</f>
        <v>14192.173333333332</v>
      </c>
      <c r="Z117" s="100">
        <f>Summary!$C$25+(Summary!$C$26*Z64)+Summary!$C$27</f>
        <v>14192.173333333332</v>
      </c>
      <c r="AA117" s="100">
        <f>Summary!$C$25+(Summary!$C$26*AA64)+Summary!$C$27</f>
        <v>14192.173333333332</v>
      </c>
      <c r="AB117" s="100">
        <f>Summary!$C$25+(Summary!$C$26*AB64)+Summary!$C$27</f>
        <v>14192.173333333332</v>
      </c>
      <c r="AC117" s="100">
        <f>Summary!$C$25+(Summary!$C$26*AC64)+Summary!$C$27</f>
        <v>14192.173333333332</v>
      </c>
      <c r="AD117" s="100">
        <f>Summary!$C$25+(Summary!$C$26*AD64)+Summary!$C$27</f>
        <v>14192.173333333332</v>
      </c>
      <c r="AE117" s="100">
        <f>Summary!$C$25+(Summary!$C$26*AE64)+Summary!$C$27</f>
        <v>14192.173333333332</v>
      </c>
      <c r="AF117" s="100">
        <f>Summary!$C$25+(Summary!$C$26*AF64)+Summary!$C$27</f>
        <v>14192.173333333332</v>
      </c>
      <c r="AG117" s="100">
        <f>Summary!$C$25+(Summary!$C$26*AG64)+Summary!$C$27</f>
        <v>14192.173333333332</v>
      </c>
      <c r="AH117" s="100">
        <f>Summary!$C$25+(Summary!$C$26*AH64)+Summary!$C$27</f>
        <v>14192.173333333332</v>
      </c>
      <c r="AI117" s="100">
        <f>Summary!$C$25+(Summary!$C$26*AI64)+Summary!$C$27</f>
        <v>14192.173333333332</v>
      </c>
      <c r="AJ117" s="100">
        <f>Summary!$C$25+(Summary!$C$26*AJ64)+Summary!$C$27</f>
        <v>14192.173333333332</v>
      </c>
      <c r="AK117" s="100">
        <f>Summary!$C$25+(Summary!$C$26*AK64)+Summary!$C$27</f>
        <v>14192.173333333332</v>
      </c>
      <c r="AL117" s="100">
        <f>Summary!$C$25+(Summary!$C$26*AL64)+Summary!$C$27</f>
        <v>14192.173333333332</v>
      </c>
      <c r="AM117" s="100">
        <f>Summary!$C$25+(Summary!$C$26*AM64)+Summary!$C$27</f>
        <v>14192.173333333332</v>
      </c>
      <c r="AN117" s="100">
        <f>Summary!$C$25+(Summary!$C$26*AN64)+Summary!$C$27</f>
        <v>14192.173333333332</v>
      </c>
      <c r="AO117" s="100">
        <f>Summary!$C$25+(Summary!$C$26*AO64)+Summary!$C$27</f>
        <v>14192.173333333332</v>
      </c>
      <c r="AP117" s="100">
        <f>Summary!$C$25+(Summary!$C$26*AP64)+Summary!$C$27</f>
        <v>14192.173333333332</v>
      </c>
      <c r="AQ117" s="100">
        <f>Summary!$C$25+(Summary!$C$26*AQ64)+Summary!$C$27</f>
        <v>14192.173333333332</v>
      </c>
      <c r="AR117" s="100">
        <f>Summary!$C$25+(Summary!$C$26*AR64)+Summary!$C$27</f>
        <v>14192.173333333332</v>
      </c>
      <c r="AS117" s="100">
        <f>Summary!$C$25+(Summary!$C$26*AS64)+Summary!$C$27</f>
        <v>14192.173333333332</v>
      </c>
      <c r="AT117" s="100">
        <f>Summary!$C$25+(Summary!$C$26*AT64)+Summary!$C$27</f>
        <v>14192.173333333332</v>
      </c>
      <c r="AU117" s="100">
        <f>Summary!$C$25+(Summary!$C$26*AU64)+Summary!$C$27</f>
        <v>14192.173333333332</v>
      </c>
      <c r="AV117" s="100">
        <f>Summary!$C$25+(Summary!$C$26*AV64)+Summary!$C$27</f>
        <v>14192.173333333332</v>
      </c>
      <c r="AW117" s="100">
        <f>Summary!$C$25+(Summary!$C$26*AW64)+Summary!$C$27</f>
        <v>14192.173333333332</v>
      </c>
      <c r="AX117" s="100">
        <f>Summary!$C$25+(Summary!$C$26*AX64)+Summary!$C$27</f>
        <v>14192.173333333332</v>
      </c>
      <c r="AY117" s="100">
        <f>Summary!$C$25+(Summary!$C$26*AY64)+Summary!$C$27</f>
        <v>14192.173333333332</v>
      </c>
      <c r="AZ117" s="100">
        <f>Summary!$C$25+(Summary!$C$26*AZ64)+Summary!$C$27</f>
        <v>14192.173333333332</v>
      </c>
      <c r="BA117" s="100">
        <f>Summary!$C$25+(Summary!$C$26*BA64)+Summary!$C$27</f>
        <v>14192.173333333332</v>
      </c>
      <c r="BB117" s="100">
        <f>Summary!$C$25+(Summary!$C$26*BB64)+Summary!$C$27</f>
        <v>14192.173333333332</v>
      </c>
      <c r="BC117" s="100">
        <f>Summary!$C$25+(Summary!$C$26*BC64)+Summary!$C$27</f>
        <v>14192.173333333332</v>
      </c>
      <c r="BD117" s="100">
        <f>Summary!$C$25+(Summary!$C$26*BD64)+Summary!$C$27</f>
        <v>14192.173333333332</v>
      </c>
      <c r="BE117" s="100">
        <f>Summary!$C$25+(Summary!$C$26*BE64)+Summary!$C$27</f>
        <v>14192.173333333332</v>
      </c>
      <c r="BF117" s="100">
        <f>Summary!$C$25+(Summary!$C$26*BF64)+Summary!$C$27</f>
        <v>14192.173333333332</v>
      </c>
      <c r="BG117" s="100">
        <f>Summary!$C$25+(Summary!$C$26*BG64)+Summary!$C$27</f>
        <v>14192.173333333332</v>
      </c>
      <c r="BH117" s="100">
        <f>Summary!$C$25+(Summary!$C$26*BH64)+Summary!$C$27</f>
        <v>14192.173333333332</v>
      </c>
      <c r="BI117" s="100">
        <f>Summary!$C$25+(Summary!$C$26*BI64)+Summary!$C$27</f>
        <v>14192.173333333332</v>
      </c>
      <c r="BJ117" s="100">
        <f>Summary!$C$25+(Summary!$C$26*BJ64)+Summary!$C$27</f>
        <v>14192.173333333332</v>
      </c>
      <c r="BK117" s="100">
        <f>Summary!$C$25+(Summary!$C$26*BK64)+Summary!$C$27</f>
        <v>14192.173333333332</v>
      </c>
      <c r="BL117" s="100">
        <f>Summary!$C$25+(Summary!$C$26*BL64)+Summary!$C$27</f>
        <v>14192.173333333332</v>
      </c>
      <c r="BM117" s="97"/>
    </row>
    <row r="118" spans="1:65" s="101" customFormat="1" ht="15">
      <c r="A118" s="98" t="s">
        <v>23</v>
      </c>
      <c r="B118" s="98"/>
      <c r="C118" s="99"/>
      <c r="D118" s="99"/>
      <c r="E118" s="99"/>
      <c r="F118" s="99"/>
      <c r="G118" s="100">
        <f>Summary!$C$25+(Summary!$C$26*G65)+Summary!$C$27</f>
        <v>5683.333333333333</v>
      </c>
      <c r="H118" s="100">
        <f>Summary!$C$25+(Summary!$C$26*H65)+Summary!$C$27</f>
        <v>5785.333333333333</v>
      </c>
      <c r="I118" s="100">
        <f>Summary!$C$25+(Summary!$C$26*I65)+Summary!$C$27</f>
        <v>5921.333333333333</v>
      </c>
      <c r="J118" s="100">
        <f>Summary!$C$25+(Summary!$C$26*J65)+Summary!$C$27</f>
        <v>6992.333333333333</v>
      </c>
      <c r="K118" s="100">
        <f>Summary!$C$25+(Summary!$C$26*K65)+Summary!$C$27</f>
        <v>8420.333333333332</v>
      </c>
      <c r="L118" s="100">
        <f>Summary!$C$25+(Summary!$C$26*L65)+Summary!$C$27</f>
        <v>9572.083333333334</v>
      </c>
      <c r="M118" s="100">
        <f>Summary!$C$25+(Summary!$C$26*M65)+Summary!$C$27</f>
        <v>10592.593333333334</v>
      </c>
      <c r="N118" s="100">
        <f>Summary!$C$25+(Summary!$C$26*N65)+Summary!$C$27</f>
        <v>10592.593333333334</v>
      </c>
      <c r="O118" s="100">
        <f>Summary!$C$25+(Summary!$C$26*O65)+Summary!$C$27</f>
        <v>11792.453333333335</v>
      </c>
      <c r="P118" s="100">
        <f>Summary!$C$25+(Summary!$C$26*P65)+Summary!$C$27</f>
        <v>11792.453333333335</v>
      </c>
      <c r="Q118" s="100">
        <f>Summary!$C$25+(Summary!$C$26*Q65)+Summary!$C$27</f>
        <v>11792.453333333335</v>
      </c>
      <c r="R118" s="100">
        <f>Summary!$C$25+(Summary!$C$26*R65)+Summary!$C$27</f>
        <v>14192.173333333332</v>
      </c>
      <c r="S118" s="100">
        <f>Summary!$C$25+(Summary!$C$26*S65)+Summary!$C$27</f>
        <v>14192.173333333332</v>
      </c>
      <c r="T118" s="100">
        <f>Summary!$C$25+(Summary!$C$26*T65)+Summary!$C$27</f>
        <v>14192.173333333332</v>
      </c>
      <c r="U118" s="100">
        <f>Summary!$C$25+(Summary!$C$26*U65)+Summary!$C$27</f>
        <v>14192.173333333332</v>
      </c>
      <c r="V118" s="100">
        <f>Summary!$C$25+(Summary!$C$26*V65)+Summary!$C$27</f>
        <v>14192.173333333332</v>
      </c>
      <c r="W118" s="100">
        <f>Summary!$C$25+(Summary!$C$26*W65)+Summary!$C$27</f>
        <v>14192.173333333332</v>
      </c>
      <c r="X118" s="100">
        <f>Summary!$C$25+(Summary!$C$26*X65)+Summary!$C$27</f>
        <v>14192.173333333332</v>
      </c>
      <c r="Y118" s="100">
        <f>Summary!$C$25+(Summary!$C$26*Y65)+Summary!$C$27</f>
        <v>14192.173333333332</v>
      </c>
      <c r="Z118" s="100">
        <f>Summary!$C$25+(Summary!$C$26*Z65)+Summary!$C$27</f>
        <v>14192.173333333332</v>
      </c>
      <c r="AA118" s="100">
        <f>Summary!$C$25+(Summary!$C$26*AA65)+Summary!$C$27</f>
        <v>14192.173333333332</v>
      </c>
      <c r="AB118" s="100">
        <f>Summary!$C$25+(Summary!$C$26*AB65)+Summary!$C$27</f>
        <v>14192.173333333332</v>
      </c>
      <c r="AC118" s="100">
        <f>Summary!$C$25+(Summary!$C$26*AC65)+Summary!$C$27</f>
        <v>14192.173333333332</v>
      </c>
      <c r="AD118" s="100">
        <f>Summary!$C$25+(Summary!$C$26*AD65)+Summary!$C$27</f>
        <v>14192.173333333332</v>
      </c>
      <c r="AE118" s="100">
        <f>Summary!$C$25+(Summary!$C$26*AE65)+Summary!$C$27</f>
        <v>14192.173333333332</v>
      </c>
      <c r="AF118" s="100">
        <f>Summary!$C$25+(Summary!$C$26*AF65)+Summary!$C$27</f>
        <v>14192.173333333332</v>
      </c>
      <c r="AG118" s="100">
        <f>Summary!$C$25+(Summary!$C$26*AG65)+Summary!$C$27</f>
        <v>14192.173333333332</v>
      </c>
      <c r="AH118" s="100">
        <f>Summary!$C$25+(Summary!$C$26*AH65)+Summary!$C$27</f>
        <v>14192.173333333332</v>
      </c>
      <c r="AI118" s="100">
        <f>Summary!$C$25+(Summary!$C$26*AI65)+Summary!$C$27</f>
        <v>14192.173333333332</v>
      </c>
      <c r="AJ118" s="100">
        <f>Summary!$C$25+(Summary!$C$26*AJ65)+Summary!$C$27</f>
        <v>14192.173333333332</v>
      </c>
      <c r="AK118" s="100">
        <f>Summary!$C$25+(Summary!$C$26*AK65)+Summary!$C$27</f>
        <v>14192.173333333332</v>
      </c>
      <c r="AL118" s="100">
        <f>Summary!$C$25+(Summary!$C$26*AL65)+Summary!$C$27</f>
        <v>14192.173333333332</v>
      </c>
      <c r="AM118" s="100">
        <f>Summary!$C$25+(Summary!$C$26*AM65)+Summary!$C$27</f>
        <v>14192.173333333332</v>
      </c>
      <c r="AN118" s="100">
        <f>Summary!$C$25+(Summary!$C$26*AN65)+Summary!$C$27</f>
        <v>14192.173333333332</v>
      </c>
      <c r="AO118" s="100">
        <f>Summary!$C$25+(Summary!$C$26*AO65)+Summary!$C$27</f>
        <v>14192.173333333332</v>
      </c>
      <c r="AP118" s="100">
        <f>Summary!$C$25+(Summary!$C$26*AP65)+Summary!$C$27</f>
        <v>14192.173333333332</v>
      </c>
      <c r="AQ118" s="100">
        <f>Summary!$C$25+(Summary!$C$26*AQ65)+Summary!$C$27</f>
        <v>14192.173333333332</v>
      </c>
      <c r="AR118" s="100">
        <f>Summary!$C$25+(Summary!$C$26*AR65)+Summary!$C$27</f>
        <v>14192.173333333332</v>
      </c>
      <c r="AS118" s="100">
        <f>Summary!$C$25+(Summary!$C$26*AS65)+Summary!$C$27</f>
        <v>14192.173333333332</v>
      </c>
      <c r="AT118" s="100">
        <f>Summary!$C$25+(Summary!$C$26*AT65)+Summary!$C$27</f>
        <v>14192.173333333332</v>
      </c>
      <c r="AU118" s="100">
        <f>Summary!$C$25+(Summary!$C$26*AU65)+Summary!$C$27</f>
        <v>14192.173333333332</v>
      </c>
      <c r="AV118" s="100">
        <f>Summary!$C$25+(Summary!$C$26*AV65)+Summary!$C$27</f>
        <v>14192.173333333332</v>
      </c>
      <c r="AW118" s="100">
        <f>Summary!$C$25+(Summary!$C$26*AW65)+Summary!$C$27</f>
        <v>14192.173333333332</v>
      </c>
      <c r="AX118" s="100">
        <f>Summary!$C$25+(Summary!$C$26*AX65)+Summary!$C$27</f>
        <v>14192.173333333332</v>
      </c>
      <c r="AY118" s="100">
        <f>Summary!$C$25+(Summary!$C$26*AY65)+Summary!$C$27</f>
        <v>14192.173333333332</v>
      </c>
      <c r="AZ118" s="100">
        <f>Summary!$C$25+(Summary!$C$26*AZ65)+Summary!$C$27</f>
        <v>14192.173333333332</v>
      </c>
      <c r="BA118" s="100">
        <f>Summary!$C$25+(Summary!$C$26*BA65)+Summary!$C$27</f>
        <v>14192.173333333332</v>
      </c>
      <c r="BB118" s="100">
        <f>Summary!$C$25+(Summary!$C$26*BB65)+Summary!$C$27</f>
        <v>14192.173333333332</v>
      </c>
      <c r="BC118" s="100">
        <f>Summary!$C$25+(Summary!$C$26*BC65)+Summary!$C$27</f>
        <v>14192.173333333332</v>
      </c>
      <c r="BD118" s="100">
        <f>Summary!$C$25+(Summary!$C$26*BD65)+Summary!$C$27</f>
        <v>14192.173333333332</v>
      </c>
      <c r="BE118" s="100">
        <f>Summary!$C$25+(Summary!$C$26*BE65)+Summary!$C$27</f>
        <v>14192.173333333332</v>
      </c>
      <c r="BF118" s="100">
        <f>Summary!$C$25+(Summary!$C$26*BF65)+Summary!$C$27</f>
        <v>14192.173333333332</v>
      </c>
      <c r="BG118" s="100">
        <f>Summary!$C$25+(Summary!$C$26*BG65)+Summary!$C$27</f>
        <v>14192.173333333332</v>
      </c>
      <c r="BH118" s="100">
        <f>Summary!$C$25+(Summary!$C$26*BH65)+Summary!$C$27</f>
        <v>14192.173333333332</v>
      </c>
      <c r="BI118" s="100">
        <f>Summary!$C$25+(Summary!$C$26*BI65)+Summary!$C$27</f>
        <v>14192.173333333332</v>
      </c>
      <c r="BJ118" s="100">
        <f>Summary!$C$25+(Summary!$C$26*BJ65)+Summary!$C$27</f>
        <v>14192.173333333332</v>
      </c>
      <c r="BK118" s="100">
        <f>Summary!$C$25+(Summary!$C$26*BK65)+Summary!$C$27</f>
        <v>14192.173333333332</v>
      </c>
      <c r="BL118" s="100">
        <f>Summary!$C$25+(Summary!$C$26*BL65)+Summary!$C$27</f>
        <v>14192.173333333332</v>
      </c>
      <c r="BM118" s="97"/>
    </row>
    <row r="119" spans="1:65" s="101" customFormat="1" ht="15">
      <c r="A119" s="98" t="s">
        <v>316</v>
      </c>
      <c r="B119" s="98"/>
      <c r="C119" s="99"/>
      <c r="D119" s="99"/>
      <c r="E119" s="99"/>
      <c r="F119" s="99"/>
      <c r="G119" s="100">
        <f>Summary!$C$38/12</f>
        <v>4166.666666666667</v>
      </c>
      <c r="H119" s="100">
        <f>Summary!$C$38/12</f>
        <v>4166.666666666667</v>
      </c>
      <c r="I119" s="100">
        <f>Summary!$C$38/12</f>
        <v>4166.666666666667</v>
      </c>
      <c r="J119" s="100">
        <f>Summary!$C$38/12</f>
        <v>4166.666666666667</v>
      </c>
      <c r="K119" s="100">
        <f>Summary!$C$38/12</f>
        <v>4166.666666666667</v>
      </c>
      <c r="L119" s="100">
        <f>Summary!$C$38/12</f>
        <v>4166.666666666667</v>
      </c>
      <c r="M119" s="100">
        <f>Summary!$C$38/12</f>
        <v>4166.666666666667</v>
      </c>
      <c r="N119" s="100">
        <f>Summary!$C$38/12</f>
        <v>4166.666666666667</v>
      </c>
      <c r="O119" s="100">
        <f>Summary!$C$38/12</f>
        <v>4166.666666666667</v>
      </c>
      <c r="P119" s="100">
        <f>Summary!$C$38/12</f>
        <v>4166.666666666667</v>
      </c>
      <c r="Q119" s="100">
        <f>Summary!$C$38/12</f>
        <v>4166.666666666667</v>
      </c>
      <c r="R119" s="100">
        <f>Summary!$C$38/12</f>
        <v>4166.666666666667</v>
      </c>
      <c r="S119" s="100">
        <f>Summary!$C$38/12</f>
        <v>4166.666666666667</v>
      </c>
      <c r="T119" s="100">
        <f>Summary!$C$38/12</f>
        <v>4166.666666666667</v>
      </c>
      <c r="U119" s="100">
        <f>Summary!$C$38/12</f>
        <v>4166.666666666667</v>
      </c>
      <c r="V119" s="100">
        <f>Summary!$C$38/12</f>
        <v>4166.666666666667</v>
      </c>
      <c r="W119" s="100">
        <f>Summary!$C$38/12</f>
        <v>4166.666666666667</v>
      </c>
      <c r="X119" s="100">
        <f>Summary!$C$38/12</f>
        <v>4166.666666666667</v>
      </c>
      <c r="Y119" s="100">
        <f>Summary!$C$38/12</f>
        <v>4166.666666666667</v>
      </c>
      <c r="Z119" s="100">
        <f>Summary!$C$38/12</f>
        <v>4166.666666666667</v>
      </c>
      <c r="AA119" s="100">
        <f>Summary!$C$38/12</f>
        <v>4166.666666666667</v>
      </c>
      <c r="AB119" s="100">
        <f>Summary!$C$38/12</f>
        <v>4166.666666666667</v>
      </c>
      <c r="AC119" s="100">
        <f>Summary!$C$38/12</f>
        <v>4166.666666666667</v>
      </c>
      <c r="AD119" s="100">
        <f>Summary!$C$38/12</f>
        <v>4166.666666666667</v>
      </c>
      <c r="AE119" s="100">
        <f>Summary!$C$38/12</f>
        <v>4166.666666666667</v>
      </c>
      <c r="AF119" s="100">
        <f>Summary!$C$38/12</f>
        <v>4166.666666666667</v>
      </c>
      <c r="AG119" s="100">
        <f>Summary!$C$38/12</f>
        <v>4166.666666666667</v>
      </c>
      <c r="AH119" s="100">
        <f>Summary!$C$38/12</f>
        <v>4166.666666666667</v>
      </c>
      <c r="AI119" s="100">
        <f>Summary!$C$38/12</f>
        <v>4166.666666666667</v>
      </c>
      <c r="AJ119" s="100">
        <f>Summary!$C$38/12</f>
        <v>4166.666666666667</v>
      </c>
      <c r="AK119" s="100">
        <f>Summary!$C$38/12</f>
        <v>4166.666666666667</v>
      </c>
      <c r="AL119" s="100">
        <f>Summary!$C$38/12</f>
        <v>4166.666666666667</v>
      </c>
      <c r="AM119" s="100">
        <f>Summary!$C$38/12</f>
        <v>4166.666666666667</v>
      </c>
      <c r="AN119" s="100">
        <f>Summary!$C$38/12</f>
        <v>4166.666666666667</v>
      </c>
      <c r="AO119" s="100">
        <f>Summary!$C$38/12</f>
        <v>4166.666666666667</v>
      </c>
      <c r="AP119" s="100">
        <f>Summary!$C$38/12</f>
        <v>4166.666666666667</v>
      </c>
      <c r="AQ119" s="100">
        <f>Summary!$C$38/12</f>
        <v>4166.666666666667</v>
      </c>
      <c r="AR119" s="100">
        <f>Summary!$C$38/12</f>
        <v>4166.666666666667</v>
      </c>
      <c r="AS119" s="100">
        <f>Summary!$C$38/12</f>
        <v>4166.666666666667</v>
      </c>
      <c r="AT119" s="100">
        <f>Summary!$C$38/12</f>
        <v>4166.666666666667</v>
      </c>
      <c r="AU119" s="100">
        <f>Summary!$C$38/12</f>
        <v>4166.666666666667</v>
      </c>
      <c r="AV119" s="100">
        <f>Summary!$C$38/12</f>
        <v>4166.666666666667</v>
      </c>
      <c r="AW119" s="100">
        <f>Summary!$C$38/12</f>
        <v>4166.666666666667</v>
      </c>
      <c r="AX119" s="100">
        <f>Summary!$C$38/12</f>
        <v>4166.666666666667</v>
      </c>
      <c r="AY119" s="100">
        <f>Summary!$C$38/12</f>
        <v>4166.666666666667</v>
      </c>
      <c r="AZ119" s="100">
        <f>Summary!$C$38/12</f>
        <v>4166.666666666667</v>
      </c>
      <c r="BA119" s="100">
        <f>Summary!$C$38/12</f>
        <v>4166.666666666667</v>
      </c>
      <c r="BB119" s="100">
        <f>Summary!$C$38/12</f>
        <v>4166.666666666667</v>
      </c>
      <c r="BC119" s="100">
        <f>Summary!$C$38/12</f>
        <v>4166.666666666667</v>
      </c>
      <c r="BD119" s="100">
        <f>Summary!$C$38/12</f>
        <v>4166.666666666667</v>
      </c>
      <c r="BE119" s="100">
        <f>Summary!$C$38/12</f>
        <v>4166.666666666667</v>
      </c>
      <c r="BF119" s="100">
        <f>Summary!$C$38/12</f>
        <v>4166.666666666667</v>
      </c>
      <c r="BG119" s="100">
        <f>Summary!$C$38/12</f>
        <v>4166.666666666667</v>
      </c>
      <c r="BH119" s="100">
        <f>Summary!$C$38/12</f>
        <v>4166.666666666667</v>
      </c>
      <c r="BI119" s="100">
        <f>Summary!$C$38/12</f>
        <v>4166.666666666667</v>
      </c>
      <c r="BJ119" s="100">
        <f>Summary!$C$38/12</f>
        <v>4166.666666666667</v>
      </c>
      <c r="BK119" s="100">
        <f>Summary!$C$38/12</f>
        <v>4166.666666666667</v>
      </c>
      <c r="BL119" s="100">
        <f>Summary!$C$38/12</f>
        <v>4166.666666666667</v>
      </c>
      <c r="BM119" s="97"/>
    </row>
    <row r="120" spans="1:77" s="101" customFormat="1" ht="15">
      <c r="A120" s="98" t="s">
        <v>93</v>
      </c>
      <c r="B120" s="98"/>
      <c r="C120" s="99"/>
      <c r="D120" s="99"/>
      <c r="E120" s="99"/>
      <c r="F120" s="99"/>
      <c r="G120" s="100"/>
      <c r="H120" s="100">
        <f>Summary!$C$25+(Summary!$C$26*H66)+Summary!$C$27</f>
        <v>5683.333333333333</v>
      </c>
      <c r="I120" s="100">
        <f>Summary!$C$25+(Summary!$C$26*I66)+Summary!$C$27</f>
        <v>5785.333333333333</v>
      </c>
      <c r="J120" s="100">
        <f>Summary!$C$25+(Summary!$C$26*J66)+Summary!$C$27</f>
        <v>5921.333333333333</v>
      </c>
      <c r="K120" s="100">
        <f>Summary!$C$25+(Summary!$C$26*K66)+Summary!$C$27</f>
        <v>6992.333333333333</v>
      </c>
      <c r="L120" s="100">
        <f>Summary!$C$25+(Summary!$C$26*L66)+Summary!$C$27</f>
        <v>8420.333333333332</v>
      </c>
      <c r="M120" s="100">
        <f>Summary!$C$25+(Summary!$C$26*M66)+Summary!$C$27</f>
        <v>9572.083333333334</v>
      </c>
      <c r="N120" s="100">
        <f>Summary!$C$25+(Summary!$C$26*N66)+Summary!$C$27</f>
        <v>10592.593333333334</v>
      </c>
      <c r="O120" s="100">
        <f>Summary!$C$25+(Summary!$C$26*O66)+Summary!$C$27</f>
        <v>10592.593333333334</v>
      </c>
      <c r="P120" s="100">
        <f>Summary!$C$25+(Summary!$C$26*P66)+Summary!$C$27</f>
        <v>11792.453333333335</v>
      </c>
      <c r="Q120" s="100">
        <f>Summary!$C$25+(Summary!$C$26*Q66)+Summary!$C$27</f>
        <v>11792.453333333335</v>
      </c>
      <c r="R120" s="100">
        <f>Summary!$C$25+(Summary!$C$26*R66)+Summary!$C$27</f>
        <v>11792.453333333335</v>
      </c>
      <c r="S120" s="100">
        <f>Summary!$C$25+(Summary!$C$26*S66)+Summary!$C$27</f>
        <v>14192.173333333332</v>
      </c>
      <c r="T120" s="100">
        <f>Summary!$C$25+(Summary!$C$26*T66)+Summary!$C$27</f>
        <v>14192.173333333332</v>
      </c>
      <c r="U120" s="100">
        <f>Summary!$C$25+(Summary!$C$26*U66)+Summary!$C$27</f>
        <v>14192.173333333332</v>
      </c>
      <c r="V120" s="100">
        <f>Summary!$C$25+(Summary!$C$26*V66)+Summary!$C$27</f>
        <v>14192.173333333332</v>
      </c>
      <c r="W120" s="100">
        <f>Summary!$C$25+(Summary!$C$26*W66)+Summary!$C$27</f>
        <v>14192.173333333332</v>
      </c>
      <c r="X120" s="100">
        <f>Summary!$C$25+(Summary!$C$26*X66)+Summary!$C$27</f>
        <v>14192.173333333332</v>
      </c>
      <c r="Y120" s="100">
        <f>Summary!$C$25+(Summary!$C$26*Y66)+Summary!$C$27</f>
        <v>14192.173333333332</v>
      </c>
      <c r="Z120" s="100">
        <f>Summary!$C$25+(Summary!$C$26*Z66)+Summary!$C$27</f>
        <v>14192.173333333332</v>
      </c>
      <c r="AA120" s="100">
        <f>Summary!$C$25+(Summary!$C$26*AA66)+Summary!$C$27</f>
        <v>14192.173333333332</v>
      </c>
      <c r="AB120" s="100">
        <f>Summary!$C$25+(Summary!$C$26*AB66)+Summary!$C$27</f>
        <v>14192.173333333332</v>
      </c>
      <c r="AC120" s="100">
        <f>Summary!$C$25+(Summary!$C$26*AC66)+Summary!$C$27</f>
        <v>14192.173333333332</v>
      </c>
      <c r="AD120" s="100">
        <f>Summary!$C$25+(Summary!$C$26*AD66)+Summary!$C$27</f>
        <v>14192.173333333332</v>
      </c>
      <c r="AE120" s="100">
        <f>Summary!$C$25+(Summary!$C$26*AE66)+Summary!$C$27</f>
        <v>14192.173333333332</v>
      </c>
      <c r="AF120" s="100">
        <f>Summary!$C$25+(Summary!$C$26*AF66)+Summary!$C$27</f>
        <v>14192.173333333332</v>
      </c>
      <c r="AG120" s="100">
        <f>Summary!$C$25+(Summary!$C$26*AG66)+Summary!$C$27</f>
        <v>14192.173333333332</v>
      </c>
      <c r="AH120" s="100">
        <f>Summary!$C$25+(Summary!$C$26*AH66)+Summary!$C$27</f>
        <v>14192.173333333332</v>
      </c>
      <c r="AI120" s="100">
        <f>Summary!$C$25+(Summary!$C$26*AI66)+Summary!$C$27</f>
        <v>14192.173333333332</v>
      </c>
      <c r="AJ120" s="100">
        <f>Summary!$C$25+(Summary!$C$26*AJ66)+Summary!$C$27</f>
        <v>14192.173333333332</v>
      </c>
      <c r="AK120" s="100">
        <f>Summary!$C$25+(Summary!$C$26*AK66)+Summary!$C$27</f>
        <v>14192.173333333332</v>
      </c>
      <c r="AL120" s="100">
        <f>Summary!$C$25+(Summary!$C$26*AL66)+Summary!$C$27</f>
        <v>14192.173333333332</v>
      </c>
      <c r="AM120" s="100">
        <f>Summary!$C$25+(Summary!$C$26*AM66)+Summary!$C$27</f>
        <v>14192.173333333332</v>
      </c>
      <c r="AN120" s="100">
        <f>Summary!$C$25+(Summary!$C$26*AN66)+Summary!$C$27</f>
        <v>14192.173333333332</v>
      </c>
      <c r="AO120" s="100">
        <f>Summary!$C$25+(Summary!$C$26*AO66)+Summary!$C$27</f>
        <v>14192.173333333332</v>
      </c>
      <c r="AP120" s="100">
        <f>Summary!$C$25+(Summary!$C$26*AP66)+Summary!$C$27</f>
        <v>14192.173333333332</v>
      </c>
      <c r="AQ120" s="100">
        <f>Summary!$C$25+(Summary!$C$26*AQ66)+Summary!$C$27</f>
        <v>14192.173333333332</v>
      </c>
      <c r="AR120" s="100">
        <f>Summary!$C$25+(Summary!$C$26*AR66)+Summary!$C$27</f>
        <v>14192.173333333332</v>
      </c>
      <c r="AS120" s="100">
        <f>Summary!$C$25+(Summary!$C$26*AS66)+Summary!$C$27</f>
        <v>14192.173333333332</v>
      </c>
      <c r="AT120" s="100">
        <f>Summary!$C$25+(Summary!$C$26*AT66)+Summary!$C$27</f>
        <v>14192.173333333332</v>
      </c>
      <c r="AU120" s="100">
        <f>Summary!$C$25+(Summary!$C$26*AU66)+Summary!$C$27</f>
        <v>14192.173333333332</v>
      </c>
      <c r="AV120" s="100">
        <f>Summary!$C$25+(Summary!$C$26*AV66)+Summary!$C$27</f>
        <v>14192.173333333332</v>
      </c>
      <c r="AW120" s="100">
        <f>Summary!$C$25+(Summary!$C$26*AW66)+Summary!$C$27</f>
        <v>14192.173333333332</v>
      </c>
      <c r="AX120" s="100">
        <f>Summary!$C$25+(Summary!$C$26*AX66)+Summary!$C$27</f>
        <v>14192.173333333332</v>
      </c>
      <c r="AY120" s="100">
        <f>Summary!$C$25+(Summary!$C$26*AY66)+Summary!$C$27</f>
        <v>14192.173333333332</v>
      </c>
      <c r="AZ120" s="100">
        <f>Summary!$C$25+(Summary!$C$26*AZ66)+Summary!$C$27</f>
        <v>14192.173333333332</v>
      </c>
      <c r="BA120" s="100">
        <f>Summary!$C$25+(Summary!$C$26*BA66)+Summary!$C$27</f>
        <v>14192.173333333332</v>
      </c>
      <c r="BB120" s="100">
        <f>Summary!$C$25+(Summary!$C$26*BB66)+Summary!$C$27</f>
        <v>14192.173333333332</v>
      </c>
      <c r="BC120" s="100">
        <f>Summary!$C$25+(Summary!$C$26*BC66)+Summary!$C$27</f>
        <v>14192.173333333332</v>
      </c>
      <c r="BD120" s="100">
        <f>Summary!$C$25+(Summary!$C$26*BD66)+Summary!$C$27</f>
        <v>14192.173333333332</v>
      </c>
      <c r="BE120" s="100">
        <f>Summary!$C$25+(Summary!$C$26*BE66)+Summary!$C$27</f>
        <v>14192.173333333332</v>
      </c>
      <c r="BF120" s="100">
        <f>Summary!$C$25+(Summary!$C$26*BF66)+Summary!$C$27</f>
        <v>14192.173333333332</v>
      </c>
      <c r="BG120" s="100">
        <f>Summary!$C$25+(Summary!$C$26*BG66)+Summary!$C$27</f>
        <v>14192.173333333332</v>
      </c>
      <c r="BH120" s="100">
        <f>Summary!$C$25+(Summary!$C$26*BH66)+Summary!$C$27</f>
        <v>14192.173333333332</v>
      </c>
      <c r="BI120" s="100">
        <f>Summary!$C$25+(Summary!$C$26*BI66)+Summary!$C$27</f>
        <v>14192.173333333332</v>
      </c>
      <c r="BJ120" s="100">
        <f>Summary!$C$25+(Summary!$C$26*BJ66)+Summary!$C$27</f>
        <v>14192.173333333332</v>
      </c>
      <c r="BK120" s="100">
        <f>Summary!$C$25+(Summary!$C$26*BK66)+Summary!$C$27</f>
        <v>14192.173333333332</v>
      </c>
      <c r="BL120" s="100">
        <f>Summary!$C$25+(Summary!$C$26*BL66)+Summary!$C$27</f>
        <v>14192.173333333332</v>
      </c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</row>
    <row r="121" spans="1:77" s="101" customFormat="1" ht="15">
      <c r="A121" s="98" t="s">
        <v>158</v>
      </c>
      <c r="B121" s="98"/>
      <c r="C121" s="99"/>
      <c r="D121" s="99"/>
      <c r="E121" s="99"/>
      <c r="F121" s="99"/>
      <c r="G121" s="100"/>
      <c r="H121" s="100">
        <f>Summary!$C$29+(Summary!$C$30*H67)+Summary!$C$31</f>
        <v>7350</v>
      </c>
      <c r="I121" s="100">
        <f>Summary!$C$29+(Summary!$C$30*I67)+Summary!$C$31</f>
        <v>8353</v>
      </c>
      <c r="J121" s="100">
        <f>Summary!$C$29+(Summary!$C$30*J67)+Summary!$C$31</f>
        <v>10359</v>
      </c>
      <c r="K121" s="100">
        <f>Summary!$C$29+(Summary!$C$30*K67)+Summary!$C$31</f>
        <v>11362</v>
      </c>
      <c r="L121" s="100">
        <f>Summary!$C$29+(Summary!$C$30*L67)+Summary!$C$31</f>
        <v>11362</v>
      </c>
      <c r="M121" s="100">
        <f>Summary!$C$29+(Summary!$C$30*M67)+Summary!$C$31</f>
        <v>12365</v>
      </c>
      <c r="N121" s="100">
        <f>Summary!$C$29+(Summary!$C$30*N67)+Summary!$C$31</f>
        <v>13895</v>
      </c>
      <c r="O121" s="100">
        <f>Summary!$C$29+(Summary!$C$30*O67)+Summary!$C$31</f>
        <v>15204</v>
      </c>
      <c r="P121" s="100">
        <f>Summary!$C$29+(Summary!$C$30*P67)+Summary!$C$31</f>
        <v>15204</v>
      </c>
      <c r="Q121" s="100">
        <f>Summary!$C$29+(Summary!$C$30*Q67)+Summary!$C$31</f>
        <v>16513</v>
      </c>
      <c r="R121" s="100">
        <f>Summary!$C$29+(Summary!$C$30*R67)+Summary!$C$31</f>
        <v>17822</v>
      </c>
      <c r="S121" s="100">
        <f>Summary!$C$29+(Summary!$C$30*S67)+Summary!$C$31</f>
        <v>19131</v>
      </c>
      <c r="T121" s="100">
        <f>Summary!$C$29+(Summary!$C$30*T67)+Summary!$C$31</f>
        <v>20440</v>
      </c>
      <c r="U121" s="100">
        <f>Summary!$C$29+(Summary!$C$30*U67)+Summary!$C$31</f>
        <v>21749</v>
      </c>
      <c r="V121" s="100">
        <f>Summary!$C$29+(Summary!$C$30*V67)+Summary!$C$31</f>
        <v>21749</v>
      </c>
      <c r="W121" s="100">
        <f>Summary!$C$29+(Summary!$C$30*W67)+Summary!$C$31</f>
        <v>21749</v>
      </c>
      <c r="X121" s="100">
        <f>Summary!$C$29+(Summary!$C$30*X67)+Summary!$C$31</f>
        <v>21749</v>
      </c>
      <c r="Y121" s="100">
        <f>Summary!$C$29+(Summary!$C$30*Y67)+Summary!$C$31</f>
        <v>21749</v>
      </c>
      <c r="Z121" s="100">
        <f>Summary!$C$29+(Summary!$C$30*Z67)+Summary!$C$31</f>
        <v>21749</v>
      </c>
      <c r="AA121" s="100">
        <f>Summary!$C$29+(Summary!$C$30*AA67)+Summary!$C$31</f>
        <v>21749</v>
      </c>
      <c r="AB121" s="100">
        <f>Summary!$C$29+(Summary!$C$30*AB67)+Summary!$C$31</f>
        <v>21749</v>
      </c>
      <c r="AC121" s="100">
        <f>Summary!$C$29+(Summary!$C$30*AC67)+Summary!$C$31</f>
        <v>21749</v>
      </c>
      <c r="AD121" s="100">
        <f>Summary!$C$29+(Summary!$C$30*AD67)+Summary!$C$31</f>
        <v>21749</v>
      </c>
      <c r="AE121" s="100">
        <f>Summary!$C$29+(Summary!$C$30*AE67)+Summary!$C$31</f>
        <v>21749</v>
      </c>
      <c r="AF121" s="100">
        <f>Summary!$C$29+(Summary!$C$30*AF67)+Summary!$C$31</f>
        <v>21749</v>
      </c>
      <c r="AG121" s="100">
        <f>Summary!$C$29+(Summary!$C$30*AG67)+Summary!$C$31</f>
        <v>21749</v>
      </c>
      <c r="AH121" s="100">
        <f>Summary!$C$29+(Summary!$C$30*AH67)+Summary!$C$31</f>
        <v>21749</v>
      </c>
      <c r="AI121" s="100">
        <f>Summary!$C$29+(Summary!$C$30*AI67)+Summary!$C$31</f>
        <v>21749</v>
      </c>
      <c r="AJ121" s="100">
        <f>Summary!$C$29+(Summary!$C$30*AJ67)+Summary!$C$31</f>
        <v>21749</v>
      </c>
      <c r="AK121" s="100">
        <f>Summary!$C$29+(Summary!$C$30*AK67)+Summary!$C$31</f>
        <v>21749</v>
      </c>
      <c r="AL121" s="100">
        <f>Summary!$C$29+(Summary!$C$30*AL67)+Summary!$C$31</f>
        <v>21749</v>
      </c>
      <c r="AM121" s="100">
        <f>Summary!$C$29+(Summary!$C$30*AM67)+Summary!$C$31</f>
        <v>21749</v>
      </c>
      <c r="AN121" s="100">
        <f>Summary!$C$29+(Summary!$C$30*AN67)+Summary!$C$31</f>
        <v>21749</v>
      </c>
      <c r="AO121" s="100">
        <f>Summary!$C$29+(Summary!$C$30*AO67)+Summary!$C$31</f>
        <v>21749</v>
      </c>
      <c r="AP121" s="100">
        <f>Summary!$C$29+(Summary!$C$30*AP67)+Summary!$C$31</f>
        <v>21749</v>
      </c>
      <c r="AQ121" s="100">
        <f>Summary!$C$29+(Summary!$C$30*AQ67)+Summary!$C$31</f>
        <v>21749</v>
      </c>
      <c r="AR121" s="100">
        <f>Summary!$C$29+(Summary!$C$30*AR67)+Summary!$C$31</f>
        <v>21749</v>
      </c>
      <c r="AS121" s="100">
        <f>Summary!$C$29+(Summary!$C$30*AS67)+Summary!$C$31</f>
        <v>21749</v>
      </c>
      <c r="AT121" s="100">
        <f>Summary!$C$29+(Summary!$C$30*AT67)+Summary!$C$31</f>
        <v>21749</v>
      </c>
      <c r="AU121" s="100">
        <f>Summary!$C$29+(Summary!$C$30*AU67)+Summary!$C$31</f>
        <v>21749</v>
      </c>
      <c r="AV121" s="100">
        <f>Summary!$C$29+(Summary!$C$30*AV67)+Summary!$C$31</f>
        <v>21749</v>
      </c>
      <c r="AW121" s="100">
        <f>Summary!$C$29+(Summary!$C$30*AW67)+Summary!$C$31</f>
        <v>21749</v>
      </c>
      <c r="AX121" s="100">
        <f>Summary!$C$29+(Summary!$C$30*AX67)+Summary!$C$31</f>
        <v>21749</v>
      </c>
      <c r="AY121" s="100">
        <f>Summary!$C$29+(Summary!$C$30*AY67)+Summary!$C$31</f>
        <v>21749</v>
      </c>
      <c r="AZ121" s="100">
        <f>Summary!$C$29+(Summary!$C$30*AZ67)+Summary!$C$31</f>
        <v>21749</v>
      </c>
      <c r="BA121" s="100">
        <f>Summary!$C$29+(Summary!$C$30*BA67)+Summary!$C$31</f>
        <v>21749</v>
      </c>
      <c r="BB121" s="100">
        <f>Summary!$C$29+(Summary!$C$30*BB67)+Summary!$C$31</f>
        <v>21749</v>
      </c>
      <c r="BC121" s="100">
        <f>Summary!$C$29+(Summary!$C$30*BC67)+Summary!$C$31</f>
        <v>21749</v>
      </c>
      <c r="BD121" s="100">
        <f>Summary!$C$29+(Summary!$C$30*BD67)+Summary!$C$31</f>
        <v>21749</v>
      </c>
      <c r="BE121" s="100">
        <f>Summary!$C$29+(Summary!$C$30*BE67)+Summary!$C$31</f>
        <v>21749</v>
      </c>
      <c r="BF121" s="100">
        <f>Summary!$C$29+(Summary!$C$30*BF67)+Summary!$C$31</f>
        <v>21749</v>
      </c>
      <c r="BG121" s="100">
        <f>Summary!$C$29+(Summary!$C$30*BG67)+Summary!$C$31</f>
        <v>21749</v>
      </c>
      <c r="BH121" s="100">
        <f>Summary!$C$29+(Summary!$C$30*BH67)+Summary!$C$31</f>
        <v>21749</v>
      </c>
      <c r="BI121" s="100">
        <f>Summary!$C$29+(Summary!$C$30*BI67)+Summary!$C$31</f>
        <v>21749</v>
      </c>
      <c r="BJ121" s="100">
        <f>Summary!$C$29+(Summary!$C$30*BJ67)+Summary!$C$31</f>
        <v>21749</v>
      </c>
      <c r="BK121" s="100">
        <f>Summary!$C$29+(Summary!$C$30*BK67)+Summary!$C$31</f>
        <v>21749</v>
      </c>
      <c r="BL121" s="100">
        <f>Summary!$C$29+(Summary!$C$30*BL67)+Summary!$C$31</f>
        <v>21749</v>
      </c>
      <c r="BM121" s="97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</row>
    <row r="122" spans="1:77" s="101" customFormat="1" ht="15">
      <c r="A122" s="98" t="s">
        <v>88</v>
      </c>
      <c r="B122" s="98"/>
      <c r="C122" s="99"/>
      <c r="D122" s="99"/>
      <c r="E122" s="99"/>
      <c r="F122" s="99"/>
      <c r="G122" s="100"/>
      <c r="H122" s="100">
        <f>Summary!$C$25+(Summary!$C$26*H68)+Summary!$C$27</f>
        <v>5683.333333333333</v>
      </c>
      <c r="I122" s="100">
        <f>Summary!$C$25+(Summary!$C$26*I68)+Summary!$C$27</f>
        <v>5785.333333333333</v>
      </c>
      <c r="J122" s="100">
        <f>Summary!$C$25+(Summary!$C$26*J68)+Summary!$C$27</f>
        <v>5921.333333333333</v>
      </c>
      <c r="K122" s="100">
        <f>Summary!$C$25+(Summary!$C$26*K68)+Summary!$C$27</f>
        <v>6992.333333333333</v>
      </c>
      <c r="L122" s="100">
        <f>Summary!$C$25+(Summary!$C$26*L68)+Summary!$C$27</f>
        <v>8420.333333333332</v>
      </c>
      <c r="M122" s="100">
        <f>Summary!$C$25+(Summary!$C$26*M68)+Summary!$C$27</f>
        <v>9572.083333333334</v>
      </c>
      <c r="N122" s="100">
        <f>Summary!$C$25+(Summary!$C$26*N68)+Summary!$C$27</f>
        <v>10592.593333333334</v>
      </c>
      <c r="O122" s="100">
        <f>Summary!$C$25+(Summary!$C$26*O68)+Summary!$C$27</f>
        <v>10592.593333333334</v>
      </c>
      <c r="P122" s="100">
        <f>Summary!$C$25+(Summary!$C$26*P68)+Summary!$C$27</f>
        <v>11792.453333333335</v>
      </c>
      <c r="Q122" s="100">
        <f>Summary!$C$25+(Summary!$C$26*Q68)+Summary!$C$27</f>
        <v>11792.453333333335</v>
      </c>
      <c r="R122" s="100">
        <f>Summary!$C$25+(Summary!$C$26*R68)+Summary!$C$27</f>
        <v>11792.453333333335</v>
      </c>
      <c r="S122" s="100">
        <f>Summary!$C$25+(Summary!$C$26*S68)+Summary!$C$27</f>
        <v>14192.173333333332</v>
      </c>
      <c r="T122" s="100">
        <f>Summary!$C$25+(Summary!$C$26*T68)+Summary!$C$27</f>
        <v>14192.173333333332</v>
      </c>
      <c r="U122" s="100">
        <f>Summary!$C$25+(Summary!$C$26*U68)+Summary!$C$27</f>
        <v>14192.173333333332</v>
      </c>
      <c r="V122" s="100">
        <f>Summary!$C$25+(Summary!$C$26*V68)+Summary!$C$27</f>
        <v>14192.173333333332</v>
      </c>
      <c r="W122" s="100">
        <f>Summary!$C$25+(Summary!$C$26*W68)+Summary!$C$27</f>
        <v>14192.173333333332</v>
      </c>
      <c r="X122" s="100">
        <f>Summary!$C$25+(Summary!$C$26*X68)+Summary!$C$27</f>
        <v>14192.173333333332</v>
      </c>
      <c r="Y122" s="100">
        <f>Summary!$C$25+(Summary!$C$26*Y68)+Summary!$C$27</f>
        <v>14192.173333333332</v>
      </c>
      <c r="Z122" s="100">
        <f>Summary!$C$25+(Summary!$C$26*Z68)+Summary!$C$27</f>
        <v>14192.173333333332</v>
      </c>
      <c r="AA122" s="100">
        <f>Summary!$C$25+(Summary!$C$26*AA68)+Summary!$C$27</f>
        <v>14192.173333333332</v>
      </c>
      <c r="AB122" s="100">
        <f>Summary!$C$25+(Summary!$C$26*AB68)+Summary!$C$27</f>
        <v>14192.173333333332</v>
      </c>
      <c r="AC122" s="100">
        <f>Summary!$C$25+(Summary!$C$26*AC68)+Summary!$C$27</f>
        <v>14192.173333333332</v>
      </c>
      <c r="AD122" s="100">
        <f>Summary!$C$25+(Summary!$C$26*AD68)+Summary!$C$27</f>
        <v>14192.173333333332</v>
      </c>
      <c r="AE122" s="100">
        <f>Summary!$C$25+(Summary!$C$26*AE68)+Summary!$C$27</f>
        <v>14192.173333333332</v>
      </c>
      <c r="AF122" s="100">
        <f>Summary!$C$25+(Summary!$C$26*AF68)+Summary!$C$27</f>
        <v>14192.173333333332</v>
      </c>
      <c r="AG122" s="100">
        <f>Summary!$C$25+(Summary!$C$26*AG68)+Summary!$C$27</f>
        <v>14192.173333333332</v>
      </c>
      <c r="AH122" s="100">
        <f>Summary!$C$25+(Summary!$C$26*AH68)+Summary!$C$27</f>
        <v>14192.173333333332</v>
      </c>
      <c r="AI122" s="100">
        <f>Summary!$C$25+(Summary!$C$26*AI68)+Summary!$C$27</f>
        <v>14192.173333333332</v>
      </c>
      <c r="AJ122" s="100">
        <f>Summary!$C$25+(Summary!$C$26*AJ68)+Summary!$C$27</f>
        <v>14192.173333333332</v>
      </c>
      <c r="AK122" s="100">
        <f>Summary!$C$25+(Summary!$C$26*AK68)+Summary!$C$27</f>
        <v>14192.173333333332</v>
      </c>
      <c r="AL122" s="100">
        <f>Summary!$C$25+(Summary!$C$26*AL68)+Summary!$C$27</f>
        <v>14192.173333333332</v>
      </c>
      <c r="AM122" s="100">
        <f>Summary!$C$25+(Summary!$C$26*AM68)+Summary!$C$27</f>
        <v>14192.173333333332</v>
      </c>
      <c r="AN122" s="100">
        <f>Summary!$C$25+(Summary!$C$26*AN68)+Summary!$C$27</f>
        <v>14192.173333333332</v>
      </c>
      <c r="AO122" s="100">
        <f>Summary!$C$25+(Summary!$C$26*AO68)+Summary!$C$27</f>
        <v>14192.173333333332</v>
      </c>
      <c r="AP122" s="100">
        <f>Summary!$C$25+(Summary!$C$26*AP68)+Summary!$C$27</f>
        <v>14192.173333333332</v>
      </c>
      <c r="AQ122" s="100">
        <f>Summary!$C$25+(Summary!$C$26*AQ68)+Summary!$C$27</f>
        <v>14192.173333333332</v>
      </c>
      <c r="AR122" s="100">
        <f>Summary!$C$25+(Summary!$C$26*AR68)+Summary!$C$27</f>
        <v>14192.173333333332</v>
      </c>
      <c r="AS122" s="100">
        <f>Summary!$C$25+(Summary!$C$26*AS68)+Summary!$C$27</f>
        <v>14192.173333333332</v>
      </c>
      <c r="AT122" s="100">
        <f>Summary!$C$25+(Summary!$C$26*AT68)+Summary!$C$27</f>
        <v>14192.173333333332</v>
      </c>
      <c r="AU122" s="100">
        <f>Summary!$C$25+(Summary!$C$26*AU68)+Summary!$C$27</f>
        <v>14192.173333333332</v>
      </c>
      <c r="AV122" s="100">
        <f>Summary!$C$25+(Summary!$C$26*AV68)+Summary!$C$27</f>
        <v>14192.173333333332</v>
      </c>
      <c r="AW122" s="100">
        <f>Summary!$C$25+(Summary!$C$26*AW68)+Summary!$C$27</f>
        <v>14192.173333333332</v>
      </c>
      <c r="AX122" s="100">
        <f>Summary!$C$25+(Summary!$C$26*AX68)+Summary!$C$27</f>
        <v>14192.173333333332</v>
      </c>
      <c r="AY122" s="100">
        <f>Summary!$C$25+(Summary!$C$26*AY68)+Summary!$C$27</f>
        <v>14192.173333333332</v>
      </c>
      <c r="AZ122" s="100">
        <f>Summary!$C$25+(Summary!$C$26*AZ68)+Summary!$C$27</f>
        <v>14192.173333333332</v>
      </c>
      <c r="BA122" s="100">
        <f>Summary!$C$25+(Summary!$C$26*BA68)+Summary!$C$27</f>
        <v>14192.173333333332</v>
      </c>
      <c r="BB122" s="100">
        <f>Summary!$C$25+(Summary!$C$26*BB68)+Summary!$C$27</f>
        <v>14192.173333333332</v>
      </c>
      <c r="BC122" s="100">
        <f>Summary!$C$25+(Summary!$C$26*BC68)+Summary!$C$27</f>
        <v>14192.173333333332</v>
      </c>
      <c r="BD122" s="100">
        <f>Summary!$C$25+(Summary!$C$26*BD68)+Summary!$C$27</f>
        <v>14192.173333333332</v>
      </c>
      <c r="BE122" s="100">
        <f>Summary!$C$25+(Summary!$C$26*BE68)+Summary!$C$27</f>
        <v>14192.173333333332</v>
      </c>
      <c r="BF122" s="100">
        <f>Summary!$C$25+(Summary!$C$26*BF68)+Summary!$C$27</f>
        <v>14192.173333333332</v>
      </c>
      <c r="BG122" s="100">
        <f>Summary!$C$25+(Summary!$C$26*BG68)+Summary!$C$27</f>
        <v>14192.173333333332</v>
      </c>
      <c r="BH122" s="100">
        <f>Summary!$C$25+(Summary!$C$26*BH68)+Summary!$C$27</f>
        <v>14192.173333333332</v>
      </c>
      <c r="BI122" s="100">
        <f>Summary!$C$25+(Summary!$C$26*BI68)+Summary!$C$27</f>
        <v>14192.173333333332</v>
      </c>
      <c r="BJ122" s="100">
        <f>Summary!$C$25+(Summary!$C$26*BJ68)+Summary!$C$27</f>
        <v>14192.173333333332</v>
      </c>
      <c r="BK122" s="100">
        <f>Summary!$C$25+(Summary!$C$26*BK68)+Summary!$C$27</f>
        <v>14192.173333333332</v>
      </c>
      <c r="BL122" s="100">
        <f>Summary!$C$25+(Summary!$C$26*BL68)+Summary!$C$27</f>
        <v>14192.173333333332</v>
      </c>
      <c r="BM122" s="97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</row>
    <row r="123" spans="1:89" s="101" customFormat="1" ht="15">
      <c r="A123" s="98" t="s">
        <v>89</v>
      </c>
      <c r="B123" s="98"/>
      <c r="C123" s="99"/>
      <c r="D123" s="99"/>
      <c r="E123" s="99"/>
      <c r="F123" s="99"/>
      <c r="G123" s="100"/>
      <c r="H123" s="100"/>
      <c r="I123" s="100">
        <f>Summary!$C$25+(Summary!$C$26*I69)+Summary!$C$27</f>
        <v>5683.333333333333</v>
      </c>
      <c r="J123" s="100">
        <f>Summary!$C$25+(Summary!$C$26*J69)+Summary!$C$27</f>
        <v>5785.333333333333</v>
      </c>
      <c r="K123" s="100">
        <f>Summary!$C$25+(Summary!$C$26*K69)+Summary!$C$27</f>
        <v>5921.333333333333</v>
      </c>
      <c r="L123" s="100">
        <f>Summary!$C$25+(Summary!$C$26*L69)+Summary!$C$27</f>
        <v>6992.333333333333</v>
      </c>
      <c r="M123" s="100">
        <f>Summary!$C$25+(Summary!$C$26*M69)+Summary!$C$27</f>
        <v>8420.333333333332</v>
      </c>
      <c r="N123" s="100">
        <f>Summary!$C$25+(Summary!$C$26*N69)+Summary!$C$27</f>
        <v>9572.083333333334</v>
      </c>
      <c r="O123" s="100">
        <f>Summary!$C$25+(Summary!$C$26*O69)+Summary!$C$27</f>
        <v>10592.593333333334</v>
      </c>
      <c r="P123" s="100">
        <f>Summary!$C$25+(Summary!$C$26*P69)+Summary!$C$27</f>
        <v>10592.593333333334</v>
      </c>
      <c r="Q123" s="100">
        <f>Summary!$C$25+(Summary!$C$26*Q69)+Summary!$C$27</f>
        <v>11792.453333333335</v>
      </c>
      <c r="R123" s="100">
        <f>Summary!$C$25+(Summary!$C$26*R69)+Summary!$C$27</f>
        <v>11792.453333333335</v>
      </c>
      <c r="S123" s="100">
        <f>Summary!$C$25+(Summary!$C$26*S69)+Summary!$C$27</f>
        <v>11792.453333333335</v>
      </c>
      <c r="T123" s="100">
        <f>Summary!$C$25+(Summary!$C$26*T69)+Summary!$C$27</f>
        <v>14192.173333333332</v>
      </c>
      <c r="U123" s="100">
        <f>Summary!$C$25+(Summary!$C$26*U69)+Summary!$C$27</f>
        <v>14192.173333333332</v>
      </c>
      <c r="V123" s="100">
        <f>Summary!$C$25+(Summary!$C$26*V69)+Summary!$C$27</f>
        <v>14192.173333333332</v>
      </c>
      <c r="W123" s="100">
        <f>Summary!$C$25+(Summary!$C$26*W69)+Summary!$C$27</f>
        <v>14192.173333333332</v>
      </c>
      <c r="X123" s="100">
        <f>Summary!$C$25+(Summary!$C$26*X69)+Summary!$C$27</f>
        <v>14192.173333333332</v>
      </c>
      <c r="Y123" s="100">
        <f>Summary!$C$25+(Summary!$C$26*Y69)+Summary!$C$27</f>
        <v>14192.173333333332</v>
      </c>
      <c r="Z123" s="100">
        <f>Summary!$C$25+(Summary!$C$26*Z69)+Summary!$C$27</f>
        <v>14192.173333333332</v>
      </c>
      <c r="AA123" s="100">
        <f>Summary!$C$25+(Summary!$C$26*AA69)+Summary!$C$27</f>
        <v>14192.173333333332</v>
      </c>
      <c r="AB123" s="100">
        <f>Summary!$C$25+(Summary!$C$26*AB69)+Summary!$C$27</f>
        <v>14192.173333333332</v>
      </c>
      <c r="AC123" s="100">
        <f>Summary!$C$25+(Summary!$C$26*AC69)+Summary!$C$27</f>
        <v>14192.173333333332</v>
      </c>
      <c r="AD123" s="100">
        <f>Summary!$C$25+(Summary!$C$26*AD69)+Summary!$C$27</f>
        <v>14192.173333333332</v>
      </c>
      <c r="AE123" s="100">
        <f>Summary!$C$25+(Summary!$C$26*AE69)+Summary!$C$27</f>
        <v>14192.173333333332</v>
      </c>
      <c r="AF123" s="100">
        <f>Summary!$C$25+(Summary!$C$26*AF69)+Summary!$C$27</f>
        <v>14192.173333333332</v>
      </c>
      <c r="AG123" s="100">
        <f>Summary!$C$25+(Summary!$C$26*AG69)+Summary!$C$27</f>
        <v>14192.173333333332</v>
      </c>
      <c r="AH123" s="100">
        <f>Summary!$C$25+(Summary!$C$26*AH69)+Summary!$C$27</f>
        <v>14192.173333333332</v>
      </c>
      <c r="AI123" s="100">
        <f>Summary!$C$25+(Summary!$C$26*AI69)+Summary!$C$27</f>
        <v>14192.173333333332</v>
      </c>
      <c r="AJ123" s="100">
        <f>Summary!$C$25+(Summary!$C$26*AJ69)+Summary!$C$27</f>
        <v>14192.173333333332</v>
      </c>
      <c r="AK123" s="100">
        <f>Summary!$C$25+(Summary!$C$26*AK69)+Summary!$C$27</f>
        <v>14192.173333333332</v>
      </c>
      <c r="AL123" s="100">
        <f>Summary!$C$25+(Summary!$C$26*AL69)+Summary!$C$27</f>
        <v>14192.173333333332</v>
      </c>
      <c r="AM123" s="100">
        <f>Summary!$C$25+(Summary!$C$26*AM69)+Summary!$C$27</f>
        <v>14192.173333333332</v>
      </c>
      <c r="AN123" s="100">
        <f>Summary!$C$25+(Summary!$C$26*AN69)+Summary!$C$27</f>
        <v>14192.173333333332</v>
      </c>
      <c r="AO123" s="100">
        <f>Summary!$C$25+(Summary!$C$26*AO69)+Summary!$C$27</f>
        <v>14192.173333333332</v>
      </c>
      <c r="AP123" s="100">
        <f>Summary!$C$25+(Summary!$C$26*AP69)+Summary!$C$27</f>
        <v>14192.173333333332</v>
      </c>
      <c r="AQ123" s="100">
        <f>Summary!$C$25+(Summary!$C$26*AQ69)+Summary!$C$27</f>
        <v>14192.173333333332</v>
      </c>
      <c r="AR123" s="100">
        <f>Summary!$C$25+(Summary!$C$26*AR69)+Summary!$C$27</f>
        <v>14192.173333333332</v>
      </c>
      <c r="AS123" s="100">
        <f>Summary!$C$25+(Summary!$C$26*AS69)+Summary!$C$27</f>
        <v>14192.173333333332</v>
      </c>
      <c r="AT123" s="100">
        <f>Summary!$C$25+(Summary!$C$26*AT69)+Summary!$C$27</f>
        <v>14192.173333333332</v>
      </c>
      <c r="AU123" s="100">
        <f>Summary!$C$25+(Summary!$C$26*AU69)+Summary!$C$27</f>
        <v>14192.173333333332</v>
      </c>
      <c r="AV123" s="100">
        <f>Summary!$C$25+(Summary!$C$26*AV69)+Summary!$C$27</f>
        <v>14192.173333333332</v>
      </c>
      <c r="AW123" s="100">
        <f>Summary!$C$25+(Summary!$C$26*AW69)+Summary!$C$27</f>
        <v>14192.173333333332</v>
      </c>
      <c r="AX123" s="100">
        <f>Summary!$C$25+(Summary!$C$26*AX69)+Summary!$C$27</f>
        <v>14192.173333333332</v>
      </c>
      <c r="AY123" s="100">
        <f>Summary!$C$25+(Summary!$C$26*AY69)+Summary!$C$27</f>
        <v>14192.173333333332</v>
      </c>
      <c r="AZ123" s="100">
        <f>Summary!$C$25+(Summary!$C$26*AZ69)+Summary!$C$27</f>
        <v>14192.173333333332</v>
      </c>
      <c r="BA123" s="100">
        <f>Summary!$C$25+(Summary!$C$26*BA69)+Summary!$C$27</f>
        <v>14192.173333333332</v>
      </c>
      <c r="BB123" s="100">
        <f>Summary!$C$25+(Summary!$C$26*BB69)+Summary!$C$27</f>
        <v>14192.173333333332</v>
      </c>
      <c r="BC123" s="100">
        <f>Summary!$C$25+(Summary!$C$26*BC69)+Summary!$C$27</f>
        <v>14192.173333333332</v>
      </c>
      <c r="BD123" s="100">
        <f>Summary!$C$25+(Summary!$C$26*BD69)+Summary!$C$27</f>
        <v>14192.173333333332</v>
      </c>
      <c r="BE123" s="100">
        <f>Summary!$C$25+(Summary!$C$26*BE69)+Summary!$C$27</f>
        <v>14192.173333333332</v>
      </c>
      <c r="BF123" s="100">
        <f>Summary!$C$25+(Summary!$C$26*BF69)+Summary!$C$27</f>
        <v>14192.173333333332</v>
      </c>
      <c r="BG123" s="100">
        <f>Summary!$C$25+(Summary!$C$26*BG69)+Summary!$C$27</f>
        <v>14192.173333333332</v>
      </c>
      <c r="BH123" s="100">
        <f>Summary!$C$25+(Summary!$C$26*BH69)+Summary!$C$27</f>
        <v>14192.173333333332</v>
      </c>
      <c r="BI123" s="100">
        <f>Summary!$C$25+(Summary!$C$26*BI69)+Summary!$C$27</f>
        <v>14192.173333333332</v>
      </c>
      <c r="BJ123" s="100">
        <f>Summary!$C$25+(Summary!$C$26*BJ69)+Summary!$C$27</f>
        <v>14192.173333333332</v>
      </c>
      <c r="BK123" s="100">
        <f>Summary!$C$25+(Summary!$C$26*BK69)+Summary!$C$27</f>
        <v>14192.173333333332</v>
      </c>
      <c r="BL123" s="100">
        <f>Summary!$C$25+(Summary!$C$26*BL69)+Summary!$C$27</f>
        <v>14192.173333333332</v>
      </c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</row>
    <row r="124" spans="1:89" s="101" customFormat="1" ht="15">
      <c r="A124" s="98" t="s">
        <v>90</v>
      </c>
      <c r="B124" s="98"/>
      <c r="C124" s="99"/>
      <c r="D124" s="99"/>
      <c r="E124" s="99"/>
      <c r="F124" s="99"/>
      <c r="G124" s="100"/>
      <c r="H124" s="100"/>
      <c r="I124" s="100">
        <f>Summary!$C$25+(Summary!$C$26*I70)+Summary!$C$27</f>
        <v>5683.333333333333</v>
      </c>
      <c r="J124" s="100">
        <f>Summary!$C$25+(Summary!$C$26*J70)+Summary!$C$27</f>
        <v>5785.333333333333</v>
      </c>
      <c r="K124" s="100">
        <f>Summary!$C$25+(Summary!$C$26*K70)+Summary!$C$27</f>
        <v>5921.333333333333</v>
      </c>
      <c r="L124" s="100">
        <f>Summary!$C$25+(Summary!$C$26*L70)+Summary!$C$27</f>
        <v>6992.333333333333</v>
      </c>
      <c r="M124" s="100">
        <f>Summary!$C$25+(Summary!$C$26*M70)+Summary!$C$27</f>
        <v>8420.333333333332</v>
      </c>
      <c r="N124" s="100">
        <f>Summary!$C$25+(Summary!$C$26*N70)+Summary!$C$27</f>
        <v>9572.083333333334</v>
      </c>
      <c r="O124" s="100">
        <f>Summary!$C$25+(Summary!$C$26*O70)+Summary!$C$27</f>
        <v>10592.593333333334</v>
      </c>
      <c r="P124" s="100">
        <f>Summary!$C$25+(Summary!$C$26*P70)+Summary!$C$27</f>
        <v>10592.593333333334</v>
      </c>
      <c r="Q124" s="100">
        <f>Summary!$C$25+(Summary!$C$26*Q70)+Summary!$C$27</f>
        <v>11792.453333333335</v>
      </c>
      <c r="R124" s="100">
        <f>Summary!$C$25+(Summary!$C$26*R70)+Summary!$C$27</f>
        <v>11792.453333333335</v>
      </c>
      <c r="S124" s="100">
        <f>Summary!$C$25+(Summary!$C$26*S70)+Summary!$C$27</f>
        <v>11792.453333333335</v>
      </c>
      <c r="T124" s="100">
        <f>Summary!$C$25+(Summary!$C$26*T70)+Summary!$C$27</f>
        <v>14192.173333333332</v>
      </c>
      <c r="U124" s="100">
        <f>Summary!$C$25+(Summary!$C$26*U70)+Summary!$C$27</f>
        <v>14192.173333333332</v>
      </c>
      <c r="V124" s="100">
        <f>Summary!$C$25+(Summary!$C$26*V70)+Summary!$C$27</f>
        <v>14192.173333333332</v>
      </c>
      <c r="W124" s="100">
        <f>Summary!$C$25+(Summary!$C$26*W70)+Summary!$C$27</f>
        <v>14192.173333333332</v>
      </c>
      <c r="X124" s="100">
        <f>Summary!$C$25+(Summary!$C$26*X70)+Summary!$C$27</f>
        <v>14192.173333333332</v>
      </c>
      <c r="Y124" s="100">
        <f>Summary!$C$25+(Summary!$C$26*Y70)+Summary!$C$27</f>
        <v>14192.173333333332</v>
      </c>
      <c r="Z124" s="100">
        <f>Summary!$C$25+(Summary!$C$26*Z70)+Summary!$C$27</f>
        <v>14192.173333333332</v>
      </c>
      <c r="AA124" s="100">
        <f>Summary!$C$25+(Summary!$C$26*AA70)+Summary!$C$27</f>
        <v>14192.173333333332</v>
      </c>
      <c r="AB124" s="100">
        <f>Summary!$C$25+(Summary!$C$26*AB70)+Summary!$C$27</f>
        <v>14192.173333333332</v>
      </c>
      <c r="AC124" s="100">
        <f>Summary!$C$25+(Summary!$C$26*AC70)+Summary!$C$27</f>
        <v>14192.173333333332</v>
      </c>
      <c r="AD124" s="100">
        <f>Summary!$C$25+(Summary!$C$26*AD70)+Summary!$C$27</f>
        <v>14192.173333333332</v>
      </c>
      <c r="AE124" s="100">
        <f>Summary!$C$25+(Summary!$C$26*AE70)+Summary!$C$27</f>
        <v>14192.173333333332</v>
      </c>
      <c r="AF124" s="100">
        <f>Summary!$C$25+(Summary!$C$26*AF70)+Summary!$C$27</f>
        <v>14192.173333333332</v>
      </c>
      <c r="AG124" s="100">
        <f>Summary!$C$25+(Summary!$C$26*AG70)+Summary!$C$27</f>
        <v>14192.173333333332</v>
      </c>
      <c r="AH124" s="100">
        <f>Summary!$C$25+(Summary!$C$26*AH70)+Summary!$C$27</f>
        <v>14192.173333333332</v>
      </c>
      <c r="AI124" s="100">
        <f>Summary!$C$25+(Summary!$C$26*AI70)+Summary!$C$27</f>
        <v>14192.173333333332</v>
      </c>
      <c r="AJ124" s="100">
        <f>Summary!$C$25+(Summary!$C$26*AJ70)+Summary!$C$27</f>
        <v>14192.173333333332</v>
      </c>
      <c r="AK124" s="100">
        <f>Summary!$C$25+(Summary!$C$26*AK70)+Summary!$C$27</f>
        <v>14192.173333333332</v>
      </c>
      <c r="AL124" s="100">
        <f>Summary!$C$25+(Summary!$C$26*AL70)+Summary!$C$27</f>
        <v>14192.173333333332</v>
      </c>
      <c r="AM124" s="100">
        <f>Summary!$C$25+(Summary!$C$26*AM70)+Summary!$C$27</f>
        <v>14192.173333333332</v>
      </c>
      <c r="AN124" s="100">
        <f>Summary!$C$25+(Summary!$C$26*AN70)+Summary!$C$27</f>
        <v>14192.173333333332</v>
      </c>
      <c r="AO124" s="100">
        <f>Summary!$C$25+(Summary!$C$26*AO70)+Summary!$C$27</f>
        <v>14192.173333333332</v>
      </c>
      <c r="AP124" s="100">
        <f>Summary!$C$25+(Summary!$C$26*AP70)+Summary!$C$27</f>
        <v>14192.173333333332</v>
      </c>
      <c r="AQ124" s="100">
        <f>Summary!$C$25+(Summary!$C$26*AQ70)+Summary!$C$27</f>
        <v>14192.173333333332</v>
      </c>
      <c r="AR124" s="100">
        <f>Summary!$C$25+(Summary!$C$26*AR70)+Summary!$C$27</f>
        <v>14192.173333333332</v>
      </c>
      <c r="AS124" s="100">
        <f>Summary!$C$25+(Summary!$C$26*AS70)+Summary!$C$27</f>
        <v>14192.173333333332</v>
      </c>
      <c r="AT124" s="100">
        <f>Summary!$C$25+(Summary!$C$26*AT70)+Summary!$C$27</f>
        <v>14192.173333333332</v>
      </c>
      <c r="AU124" s="100">
        <f>Summary!$C$25+(Summary!$C$26*AU70)+Summary!$C$27</f>
        <v>14192.173333333332</v>
      </c>
      <c r="AV124" s="100">
        <f>Summary!$C$25+(Summary!$C$26*AV70)+Summary!$C$27</f>
        <v>14192.173333333332</v>
      </c>
      <c r="AW124" s="100">
        <f>Summary!$C$25+(Summary!$C$26*AW70)+Summary!$C$27</f>
        <v>14192.173333333332</v>
      </c>
      <c r="AX124" s="100">
        <f>Summary!$C$25+(Summary!$C$26*AX70)+Summary!$C$27</f>
        <v>14192.173333333332</v>
      </c>
      <c r="AY124" s="100">
        <f>Summary!$C$25+(Summary!$C$26*AY70)+Summary!$C$27</f>
        <v>14192.173333333332</v>
      </c>
      <c r="AZ124" s="100">
        <f>Summary!$C$25+(Summary!$C$26*AZ70)+Summary!$C$27</f>
        <v>14192.173333333332</v>
      </c>
      <c r="BA124" s="100">
        <f>Summary!$C$25+(Summary!$C$26*BA70)+Summary!$C$27</f>
        <v>14192.173333333332</v>
      </c>
      <c r="BB124" s="100">
        <f>Summary!$C$25+(Summary!$C$26*BB70)+Summary!$C$27</f>
        <v>14192.173333333332</v>
      </c>
      <c r="BC124" s="100">
        <f>Summary!$C$25+(Summary!$C$26*BC70)+Summary!$C$27</f>
        <v>14192.173333333332</v>
      </c>
      <c r="BD124" s="100">
        <f>Summary!$C$25+(Summary!$C$26*BD70)+Summary!$C$27</f>
        <v>14192.173333333332</v>
      </c>
      <c r="BE124" s="100">
        <f>Summary!$C$25+(Summary!$C$26*BE70)+Summary!$C$27</f>
        <v>14192.173333333332</v>
      </c>
      <c r="BF124" s="100">
        <f>Summary!$C$25+(Summary!$C$26*BF70)+Summary!$C$27</f>
        <v>14192.173333333332</v>
      </c>
      <c r="BG124" s="100">
        <f>Summary!$C$25+(Summary!$C$26*BG70)+Summary!$C$27</f>
        <v>14192.173333333332</v>
      </c>
      <c r="BH124" s="100">
        <f>Summary!$C$25+(Summary!$C$26*BH70)+Summary!$C$27</f>
        <v>14192.173333333332</v>
      </c>
      <c r="BI124" s="100">
        <f>Summary!$C$25+(Summary!$C$26*BI70)+Summary!$C$27</f>
        <v>14192.173333333332</v>
      </c>
      <c r="BJ124" s="100">
        <f>Summary!$C$25+(Summary!$C$26*BJ70)+Summary!$C$27</f>
        <v>14192.173333333332</v>
      </c>
      <c r="BK124" s="100">
        <f>Summary!$C$25+(Summary!$C$26*BK70)+Summary!$C$27</f>
        <v>14192.173333333332</v>
      </c>
      <c r="BL124" s="100">
        <f>Summary!$C$25+(Summary!$C$26*BL70)+Summary!$C$27</f>
        <v>14192.173333333332</v>
      </c>
      <c r="BM124" s="97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</row>
    <row r="125" spans="1:89" s="101" customFormat="1" ht="15">
      <c r="A125" s="98" t="s">
        <v>319</v>
      </c>
      <c r="B125" s="98"/>
      <c r="C125" s="99"/>
      <c r="D125" s="99"/>
      <c r="E125" s="99"/>
      <c r="F125" s="99"/>
      <c r="G125" s="100"/>
      <c r="H125" s="100"/>
      <c r="I125" s="100">
        <f>Summary!$C$35/12</f>
        <v>10000</v>
      </c>
      <c r="J125" s="100">
        <f>Summary!$C$35/12</f>
        <v>10000</v>
      </c>
      <c r="K125" s="100">
        <f>Summary!$C$35/12</f>
        <v>10000</v>
      </c>
      <c r="L125" s="100">
        <f>Summary!$C$35/12</f>
        <v>10000</v>
      </c>
      <c r="M125" s="100">
        <f>Summary!$C$35/12</f>
        <v>10000</v>
      </c>
      <c r="N125" s="100">
        <f>Summary!$C$35/12</f>
        <v>10000</v>
      </c>
      <c r="O125" s="100">
        <f>Summary!$C$35/12</f>
        <v>10000</v>
      </c>
      <c r="P125" s="100">
        <f>Summary!$C$35/12</f>
        <v>10000</v>
      </c>
      <c r="Q125" s="100">
        <f>Summary!$C$35/12</f>
        <v>10000</v>
      </c>
      <c r="R125" s="100">
        <f>Summary!$C$35/12</f>
        <v>10000</v>
      </c>
      <c r="S125" s="100">
        <f>Summary!$C$35/12</f>
        <v>10000</v>
      </c>
      <c r="T125" s="100">
        <f>Summary!$C$35/12</f>
        <v>10000</v>
      </c>
      <c r="U125" s="100">
        <f>Summary!$C$35/12</f>
        <v>10000</v>
      </c>
      <c r="V125" s="100">
        <f>Summary!$C$35/12</f>
        <v>10000</v>
      </c>
      <c r="W125" s="100">
        <f>Summary!$C$35/12</f>
        <v>10000</v>
      </c>
      <c r="X125" s="100">
        <f>Summary!$C$35/12</f>
        <v>10000</v>
      </c>
      <c r="Y125" s="100">
        <f>Summary!$C$35/12</f>
        <v>10000</v>
      </c>
      <c r="Z125" s="100">
        <f>Summary!$C$35/12</f>
        <v>10000</v>
      </c>
      <c r="AA125" s="100">
        <f>Summary!$C$35/12</f>
        <v>10000</v>
      </c>
      <c r="AB125" s="100">
        <f>Summary!$C$35/12</f>
        <v>10000</v>
      </c>
      <c r="AC125" s="100">
        <f>Summary!$C$35/12</f>
        <v>10000</v>
      </c>
      <c r="AD125" s="100">
        <f>Summary!$C$35/12</f>
        <v>10000</v>
      </c>
      <c r="AE125" s="100">
        <f>Summary!$C$35/12</f>
        <v>10000</v>
      </c>
      <c r="AF125" s="100">
        <f>Summary!$C$35/12</f>
        <v>10000</v>
      </c>
      <c r="AG125" s="100">
        <f>Summary!$C$35/12</f>
        <v>10000</v>
      </c>
      <c r="AH125" s="100">
        <f>Summary!$C$35/12</f>
        <v>10000</v>
      </c>
      <c r="AI125" s="100">
        <f>Summary!$C$35/12</f>
        <v>10000</v>
      </c>
      <c r="AJ125" s="100">
        <f>Summary!$C$35/12</f>
        <v>10000</v>
      </c>
      <c r="AK125" s="100">
        <f>Summary!$C$35/12</f>
        <v>10000</v>
      </c>
      <c r="AL125" s="100">
        <f>Summary!$C$35/12</f>
        <v>10000</v>
      </c>
      <c r="AM125" s="100">
        <f>Summary!$C$35/12</f>
        <v>10000</v>
      </c>
      <c r="AN125" s="100">
        <f>Summary!$C$35/12</f>
        <v>10000</v>
      </c>
      <c r="AO125" s="100">
        <f>Summary!$C$35/12</f>
        <v>10000</v>
      </c>
      <c r="AP125" s="100">
        <f>Summary!$C$35/12</f>
        <v>10000</v>
      </c>
      <c r="AQ125" s="100">
        <f>Summary!$C$35/12</f>
        <v>10000</v>
      </c>
      <c r="AR125" s="100">
        <f>Summary!$C$35/12</f>
        <v>10000</v>
      </c>
      <c r="AS125" s="100">
        <f>Summary!$C$35/12</f>
        <v>10000</v>
      </c>
      <c r="AT125" s="100">
        <f>Summary!$C$35/12</f>
        <v>10000</v>
      </c>
      <c r="AU125" s="100">
        <f>Summary!$C$35/12</f>
        <v>10000</v>
      </c>
      <c r="AV125" s="100">
        <f>Summary!$C$35/12</f>
        <v>10000</v>
      </c>
      <c r="AW125" s="100">
        <f>Summary!$C$35/12</f>
        <v>10000</v>
      </c>
      <c r="AX125" s="100">
        <f>Summary!$C$35/12</f>
        <v>10000</v>
      </c>
      <c r="AY125" s="100">
        <f>Summary!$C$35/12</f>
        <v>10000</v>
      </c>
      <c r="AZ125" s="100">
        <f>Summary!$C$35/12</f>
        <v>10000</v>
      </c>
      <c r="BA125" s="100">
        <f>Summary!$C$35/12</f>
        <v>10000</v>
      </c>
      <c r="BB125" s="100">
        <f>Summary!$C$35/12</f>
        <v>10000</v>
      </c>
      <c r="BC125" s="100">
        <f>Summary!$C$35/12</f>
        <v>10000</v>
      </c>
      <c r="BD125" s="100">
        <f>Summary!$C$35/12</f>
        <v>10000</v>
      </c>
      <c r="BE125" s="100">
        <f>Summary!$C$35/12</f>
        <v>10000</v>
      </c>
      <c r="BF125" s="100">
        <f>Summary!$C$35/12</f>
        <v>10000</v>
      </c>
      <c r="BG125" s="100">
        <f>Summary!$C$35/12</f>
        <v>10000</v>
      </c>
      <c r="BH125" s="100">
        <f>Summary!$C$35/12</f>
        <v>10000</v>
      </c>
      <c r="BI125" s="100">
        <f>Summary!$C$35/12</f>
        <v>10000</v>
      </c>
      <c r="BJ125" s="100">
        <f>Summary!$C$35/12</f>
        <v>10000</v>
      </c>
      <c r="BK125" s="100">
        <f>Summary!$C$35/12</f>
        <v>10000</v>
      </c>
      <c r="BL125" s="100">
        <f>Summary!$C$35/12</f>
        <v>10000</v>
      </c>
      <c r="BM125" s="97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</row>
    <row r="126" spans="1:101" s="101" customFormat="1" ht="15">
      <c r="A126" s="98" t="s">
        <v>91</v>
      </c>
      <c r="B126" s="98"/>
      <c r="C126" s="99"/>
      <c r="D126" s="99"/>
      <c r="E126" s="99"/>
      <c r="F126" s="99"/>
      <c r="G126" s="100"/>
      <c r="H126" s="100"/>
      <c r="I126" s="100"/>
      <c r="J126" s="100">
        <f>Summary!$C$25+(Summary!$C$26*J71)+Summary!$C$27</f>
        <v>5683.333333333333</v>
      </c>
      <c r="K126" s="100">
        <f>Summary!$C$25+(Summary!$C$26*K71)+Summary!$C$27</f>
        <v>5785.333333333333</v>
      </c>
      <c r="L126" s="100">
        <f>Summary!$C$25+(Summary!$C$26*L71)+Summary!$C$27</f>
        <v>5921.333333333333</v>
      </c>
      <c r="M126" s="100">
        <f>Summary!$C$25+(Summary!$C$26*M71)+Summary!$C$27</f>
        <v>6992.333333333333</v>
      </c>
      <c r="N126" s="100">
        <f>Summary!$C$25+(Summary!$C$26*N71)+Summary!$C$27</f>
        <v>8420.333333333332</v>
      </c>
      <c r="O126" s="100">
        <f>Summary!$C$25+(Summary!$C$26*O71)+Summary!$C$27</f>
        <v>9572.083333333334</v>
      </c>
      <c r="P126" s="100">
        <f>Summary!$C$25+(Summary!$C$26*P71)+Summary!$C$27</f>
        <v>10592.593333333334</v>
      </c>
      <c r="Q126" s="100">
        <f>Summary!$C$25+(Summary!$C$26*Q71)+Summary!$C$27</f>
        <v>10592.593333333334</v>
      </c>
      <c r="R126" s="100">
        <f>Summary!$C$25+(Summary!$C$26*R71)+Summary!$C$27</f>
        <v>11792.453333333335</v>
      </c>
      <c r="S126" s="100">
        <f>Summary!$C$25+(Summary!$C$26*S71)+Summary!$C$27</f>
        <v>11792.453333333335</v>
      </c>
      <c r="T126" s="100">
        <f>Summary!$C$25+(Summary!$C$26*T71)+Summary!$C$27</f>
        <v>11792.453333333335</v>
      </c>
      <c r="U126" s="100">
        <f>Summary!$C$25+(Summary!$C$26*U71)+Summary!$C$27</f>
        <v>14192.173333333332</v>
      </c>
      <c r="V126" s="100">
        <f>Summary!$C$25+(Summary!$C$26*V71)+Summary!$C$27</f>
        <v>14192.173333333332</v>
      </c>
      <c r="W126" s="100">
        <f>Summary!$C$25+(Summary!$C$26*W71)+Summary!$C$27</f>
        <v>14192.173333333332</v>
      </c>
      <c r="X126" s="100">
        <f>Summary!$C$25+(Summary!$C$26*X71)+Summary!$C$27</f>
        <v>14192.173333333332</v>
      </c>
      <c r="Y126" s="100">
        <f>Summary!$C$25+(Summary!$C$26*Y71)+Summary!$C$27</f>
        <v>14192.173333333332</v>
      </c>
      <c r="Z126" s="100">
        <f>Summary!$C$25+(Summary!$C$26*Z71)+Summary!$C$27</f>
        <v>14192.173333333332</v>
      </c>
      <c r="AA126" s="100">
        <f>Summary!$C$25+(Summary!$C$26*AA71)+Summary!$C$27</f>
        <v>14192.173333333332</v>
      </c>
      <c r="AB126" s="100">
        <f>Summary!$C$25+(Summary!$C$26*AB71)+Summary!$C$27</f>
        <v>14192.173333333332</v>
      </c>
      <c r="AC126" s="100">
        <f>Summary!$C$25+(Summary!$C$26*AC71)+Summary!$C$27</f>
        <v>14192.173333333332</v>
      </c>
      <c r="AD126" s="100">
        <f>Summary!$C$25+(Summary!$C$26*AD71)+Summary!$C$27</f>
        <v>14192.173333333332</v>
      </c>
      <c r="AE126" s="100">
        <f>Summary!$C$25+(Summary!$C$26*AE71)+Summary!$C$27</f>
        <v>14192.173333333332</v>
      </c>
      <c r="AF126" s="100">
        <f>Summary!$C$25+(Summary!$C$26*AF71)+Summary!$C$27</f>
        <v>14192.173333333332</v>
      </c>
      <c r="AG126" s="100">
        <f>Summary!$C$25+(Summary!$C$26*AG71)+Summary!$C$27</f>
        <v>14192.173333333332</v>
      </c>
      <c r="AH126" s="100">
        <f>Summary!$C$25+(Summary!$C$26*AH71)+Summary!$C$27</f>
        <v>14192.173333333332</v>
      </c>
      <c r="AI126" s="100">
        <f>Summary!$C$25+(Summary!$C$26*AI71)+Summary!$C$27</f>
        <v>14192.173333333332</v>
      </c>
      <c r="AJ126" s="100">
        <f>Summary!$C$25+(Summary!$C$26*AJ71)+Summary!$C$27</f>
        <v>14192.173333333332</v>
      </c>
      <c r="AK126" s="100">
        <f>Summary!$C$25+(Summary!$C$26*AK71)+Summary!$C$27</f>
        <v>14192.173333333332</v>
      </c>
      <c r="AL126" s="100">
        <f>Summary!$C$25+(Summary!$C$26*AL71)+Summary!$C$27</f>
        <v>14192.173333333332</v>
      </c>
      <c r="AM126" s="100">
        <f>Summary!$C$25+(Summary!$C$26*AM71)+Summary!$C$27</f>
        <v>14192.173333333332</v>
      </c>
      <c r="AN126" s="100">
        <f>Summary!$C$25+(Summary!$C$26*AN71)+Summary!$C$27</f>
        <v>14192.173333333332</v>
      </c>
      <c r="AO126" s="100">
        <f>Summary!$C$25+(Summary!$C$26*AO71)+Summary!$C$27</f>
        <v>14192.173333333332</v>
      </c>
      <c r="AP126" s="100">
        <f>Summary!$C$25+(Summary!$C$26*AP71)+Summary!$C$27</f>
        <v>14192.173333333332</v>
      </c>
      <c r="AQ126" s="100">
        <f>Summary!$C$25+(Summary!$C$26*AQ71)+Summary!$C$27</f>
        <v>14192.173333333332</v>
      </c>
      <c r="AR126" s="100">
        <f>Summary!$C$25+(Summary!$C$26*AR71)+Summary!$C$27</f>
        <v>14192.173333333332</v>
      </c>
      <c r="AS126" s="100">
        <f>Summary!$C$25+(Summary!$C$26*AS71)+Summary!$C$27</f>
        <v>14192.173333333332</v>
      </c>
      <c r="AT126" s="100">
        <f>Summary!$C$25+(Summary!$C$26*AT71)+Summary!$C$27</f>
        <v>14192.173333333332</v>
      </c>
      <c r="AU126" s="100">
        <f>Summary!$C$25+(Summary!$C$26*AU71)+Summary!$C$27</f>
        <v>14192.173333333332</v>
      </c>
      <c r="AV126" s="100">
        <f>Summary!$C$25+(Summary!$C$26*AV71)+Summary!$C$27</f>
        <v>14192.173333333332</v>
      </c>
      <c r="AW126" s="100">
        <f>Summary!$C$25+(Summary!$C$26*AW71)+Summary!$C$27</f>
        <v>14192.173333333332</v>
      </c>
      <c r="AX126" s="100">
        <f>Summary!$C$25+(Summary!$C$26*AX71)+Summary!$C$27</f>
        <v>14192.173333333332</v>
      </c>
      <c r="AY126" s="100">
        <f>Summary!$C$25+(Summary!$C$26*AY71)+Summary!$C$27</f>
        <v>14192.173333333332</v>
      </c>
      <c r="AZ126" s="100">
        <f>Summary!$C$25+(Summary!$C$26*AZ71)+Summary!$C$27</f>
        <v>14192.173333333332</v>
      </c>
      <c r="BA126" s="100">
        <f>Summary!$C$25+(Summary!$C$26*BA71)+Summary!$C$27</f>
        <v>14192.173333333332</v>
      </c>
      <c r="BB126" s="100">
        <f>Summary!$C$25+(Summary!$C$26*BB71)+Summary!$C$27</f>
        <v>14192.173333333332</v>
      </c>
      <c r="BC126" s="100">
        <f>Summary!$C$25+(Summary!$C$26*BC71)+Summary!$C$27</f>
        <v>14192.173333333332</v>
      </c>
      <c r="BD126" s="100">
        <f>Summary!$C$25+(Summary!$C$26*BD71)+Summary!$C$27</f>
        <v>14192.173333333332</v>
      </c>
      <c r="BE126" s="100">
        <f>Summary!$C$25+(Summary!$C$26*BE71)+Summary!$C$27</f>
        <v>14192.173333333332</v>
      </c>
      <c r="BF126" s="100">
        <f>Summary!$C$25+(Summary!$C$26*BF71)+Summary!$C$27</f>
        <v>14192.173333333332</v>
      </c>
      <c r="BG126" s="100">
        <f>Summary!$C$25+(Summary!$C$26*BG71)+Summary!$C$27</f>
        <v>14192.173333333332</v>
      </c>
      <c r="BH126" s="100">
        <f>Summary!$C$25+(Summary!$C$26*BH71)+Summary!$C$27</f>
        <v>14192.173333333332</v>
      </c>
      <c r="BI126" s="100">
        <f>Summary!$C$25+(Summary!$C$26*BI71)+Summary!$C$27</f>
        <v>14192.173333333332</v>
      </c>
      <c r="BJ126" s="100">
        <f>Summary!$C$25+(Summary!$C$26*BJ71)+Summary!$C$27</f>
        <v>14192.173333333332</v>
      </c>
      <c r="BK126" s="100">
        <f>Summary!$C$25+(Summary!$C$26*BK71)+Summary!$C$27</f>
        <v>14192.173333333332</v>
      </c>
      <c r="BL126" s="100">
        <f>Summary!$C$25+(Summary!$C$26*BL71)+Summary!$C$27</f>
        <v>14192.173333333332</v>
      </c>
      <c r="BM126" s="97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</row>
    <row r="127" spans="1:101" s="101" customFormat="1" ht="15">
      <c r="A127" s="98" t="s">
        <v>92</v>
      </c>
      <c r="B127" s="98"/>
      <c r="C127" s="99"/>
      <c r="D127" s="99"/>
      <c r="E127" s="99"/>
      <c r="F127" s="99"/>
      <c r="G127" s="100"/>
      <c r="H127" s="100"/>
      <c r="I127" s="100"/>
      <c r="J127" s="100">
        <f>Summary!$C$25+(Summary!$C$26*J72)+Summary!$C$27</f>
        <v>5683.333333333333</v>
      </c>
      <c r="K127" s="100">
        <f>Summary!$C$25+(Summary!$C$26*K72)+Summary!$C$27</f>
        <v>5785.333333333333</v>
      </c>
      <c r="L127" s="100">
        <f>Summary!$C$25+(Summary!$C$26*L72)+Summary!$C$27</f>
        <v>5921.333333333333</v>
      </c>
      <c r="M127" s="100">
        <f>Summary!$C$25+(Summary!$C$26*M72)+Summary!$C$27</f>
        <v>6992.333333333333</v>
      </c>
      <c r="N127" s="100">
        <f>Summary!$C$25+(Summary!$C$26*N72)+Summary!$C$27</f>
        <v>8420.333333333332</v>
      </c>
      <c r="O127" s="100">
        <f>Summary!$C$25+(Summary!$C$26*O72)+Summary!$C$27</f>
        <v>9572.083333333334</v>
      </c>
      <c r="P127" s="100">
        <f>Summary!$C$25+(Summary!$C$26*P72)+Summary!$C$27</f>
        <v>10592.593333333334</v>
      </c>
      <c r="Q127" s="100">
        <f>Summary!$C$25+(Summary!$C$26*Q72)+Summary!$C$27</f>
        <v>10592.593333333334</v>
      </c>
      <c r="R127" s="100">
        <f>Summary!$C$25+(Summary!$C$26*R72)+Summary!$C$27</f>
        <v>11792.453333333335</v>
      </c>
      <c r="S127" s="100">
        <f>Summary!$C$25+(Summary!$C$26*S72)+Summary!$C$27</f>
        <v>11792.453333333335</v>
      </c>
      <c r="T127" s="100">
        <f>Summary!$C$25+(Summary!$C$26*T72)+Summary!$C$27</f>
        <v>11792.453333333335</v>
      </c>
      <c r="U127" s="100">
        <f>Summary!$C$25+(Summary!$C$26*U72)+Summary!$C$27</f>
        <v>14192.173333333332</v>
      </c>
      <c r="V127" s="100">
        <f>Summary!$C$25+(Summary!$C$26*V72)+Summary!$C$27</f>
        <v>14192.173333333332</v>
      </c>
      <c r="W127" s="100">
        <f>Summary!$C$25+(Summary!$C$26*W72)+Summary!$C$27</f>
        <v>14192.173333333332</v>
      </c>
      <c r="X127" s="100">
        <f>Summary!$C$25+(Summary!$C$26*X72)+Summary!$C$27</f>
        <v>14192.173333333332</v>
      </c>
      <c r="Y127" s="100">
        <f>Summary!$C$25+(Summary!$C$26*Y72)+Summary!$C$27</f>
        <v>14192.173333333332</v>
      </c>
      <c r="Z127" s="100">
        <f>Summary!$C$25+(Summary!$C$26*Z72)+Summary!$C$27</f>
        <v>14192.173333333332</v>
      </c>
      <c r="AA127" s="100">
        <f>Summary!$C$25+(Summary!$C$26*AA72)+Summary!$C$27</f>
        <v>14192.173333333332</v>
      </c>
      <c r="AB127" s="100">
        <f>Summary!$C$25+(Summary!$C$26*AB72)+Summary!$C$27</f>
        <v>14192.173333333332</v>
      </c>
      <c r="AC127" s="100">
        <f>Summary!$C$25+(Summary!$C$26*AC72)+Summary!$C$27</f>
        <v>14192.173333333332</v>
      </c>
      <c r="AD127" s="100">
        <f>Summary!$C$25+(Summary!$C$26*AD72)+Summary!$C$27</f>
        <v>14192.173333333332</v>
      </c>
      <c r="AE127" s="100">
        <f>Summary!$C$25+(Summary!$C$26*AE72)+Summary!$C$27</f>
        <v>14192.173333333332</v>
      </c>
      <c r="AF127" s="100">
        <f>Summary!$C$25+(Summary!$C$26*AF72)+Summary!$C$27</f>
        <v>14192.173333333332</v>
      </c>
      <c r="AG127" s="100">
        <f>Summary!$C$25+(Summary!$C$26*AG72)+Summary!$C$27</f>
        <v>14192.173333333332</v>
      </c>
      <c r="AH127" s="100">
        <f>Summary!$C$25+(Summary!$C$26*AH72)+Summary!$C$27</f>
        <v>14192.173333333332</v>
      </c>
      <c r="AI127" s="100">
        <f>Summary!$C$25+(Summary!$C$26*AI72)+Summary!$C$27</f>
        <v>14192.173333333332</v>
      </c>
      <c r="AJ127" s="100">
        <f>Summary!$C$25+(Summary!$C$26*AJ72)+Summary!$C$27</f>
        <v>14192.173333333332</v>
      </c>
      <c r="AK127" s="100">
        <f>Summary!$C$25+(Summary!$C$26*AK72)+Summary!$C$27</f>
        <v>14192.173333333332</v>
      </c>
      <c r="AL127" s="100">
        <f>Summary!$C$25+(Summary!$C$26*AL72)+Summary!$C$27</f>
        <v>14192.173333333332</v>
      </c>
      <c r="AM127" s="100">
        <f>Summary!$C$25+(Summary!$C$26*AM72)+Summary!$C$27</f>
        <v>14192.173333333332</v>
      </c>
      <c r="AN127" s="100">
        <f>Summary!$C$25+(Summary!$C$26*AN72)+Summary!$C$27</f>
        <v>14192.173333333332</v>
      </c>
      <c r="AO127" s="100">
        <f>Summary!$C$25+(Summary!$C$26*AO72)+Summary!$C$27</f>
        <v>14192.173333333332</v>
      </c>
      <c r="AP127" s="100">
        <f>Summary!$C$25+(Summary!$C$26*AP72)+Summary!$C$27</f>
        <v>14192.173333333332</v>
      </c>
      <c r="AQ127" s="100">
        <f>Summary!$C$25+(Summary!$C$26*AQ72)+Summary!$C$27</f>
        <v>14192.173333333332</v>
      </c>
      <c r="AR127" s="100">
        <f>Summary!$C$25+(Summary!$C$26*AR72)+Summary!$C$27</f>
        <v>14192.173333333332</v>
      </c>
      <c r="AS127" s="100">
        <f>Summary!$C$25+(Summary!$C$26*AS72)+Summary!$C$27</f>
        <v>14192.173333333332</v>
      </c>
      <c r="AT127" s="100">
        <f>Summary!$C$25+(Summary!$C$26*AT72)+Summary!$C$27</f>
        <v>14192.173333333332</v>
      </c>
      <c r="AU127" s="100">
        <f>Summary!$C$25+(Summary!$C$26*AU72)+Summary!$C$27</f>
        <v>14192.173333333332</v>
      </c>
      <c r="AV127" s="100">
        <f>Summary!$C$25+(Summary!$C$26*AV72)+Summary!$C$27</f>
        <v>14192.173333333332</v>
      </c>
      <c r="AW127" s="100">
        <f>Summary!$C$25+(Summary!$C$26*AW72)+Summary!$C$27</f>
        <v>14192.173333333332</v>
      </c>
      <c r="AX127" s="100">
        <f>Summary!$C$25+(Summary!$C$26*AX72)+Summary!$C$27</f>
        <v>14192.173333333332</v>
      </c>
      <c r="AY127" s="100">
        <f>Summary!$C$25+(Summary!$C$26*AY72)+Summary!$C$27</f>
        <v>14192.173333333332</v>
      </c>
      <c r="AZ127" s="100">
        <f>Summary!$C$25+(Summary!$C$26*AZ72)+Summary!$C$27</f>
        <v>14192.173333333332</v>
      </c>
      <c r="BA127" s="100">
        <f>Summary!$C$25+(Summary!$C$26*BA72)+Summary!$C$27</f>
        <v>14192.173333333332</v>
      </c>
      <c r="BB127" s="100">
        <f>Summary!$C$25+(Summary!$C$26*BB72)+Summary!$C$27</f>
        <v>14192.173333333332</v>
      </c>
      <c r="BC127" s="100">
        <f>Summary!$C$25+(Summary!$C$26*BC72)+Summary!$C$27</f>
        <v>14192.173333333332</v>
      </c>
      <c r="BD127" s="100">
        <f>Summary!$C$25+(Summary!$C$26*BD72)+Summary!$C$27</f>
        <v>14192.173333333332</v>
      </c>
      <c r="BE127" s="100">
        <f>Summary!$C$25+(Summary!$C$26*BE72)+Summary!$C$27</f>
        <v>14192.173333333332</v>
      </c>
      <c r="BF127" s="100">
        <f>Summary!$C$25+(Summary!$C$26*BF72)+Summary!$C$27</f>
        <v>14192.173333333332</v>
      </c>
      <c r="BG127" s="100">
        <f>Summary!$C$25+(Summary!$C$26*BG72)+Summary!$C$27</f>
        <v>14192.173333333332</v>
      </c>
      <c r="BH127" s="100">
        <f>Summary!$C$25+(Summary!$C$26*BH72)+Summary!$C$27</f>
        <v>14192.173333333332</v>
      </c>
      <c r="BI127" s="100">
        <f>Summary!$C$25+(Summary!$C$26*BI72)+Summary!$C$27</f>
        <v>14192.173333333332</v>
      </c>
      <c r="BJ127" s="100">
        <f>Summary!$C$25+(Summary!$C$26*BJ72)+Summary!$C$27</f>
        <v>14192.173333333332</v>
      </c>
      <c r="BK127" s="100">
        <f>Summary!$C$25+(Summary!$C$26*BK72)+Summary!$C$27</f>
        <v>14192.173333333332</v>
      </c>
      <c r="BL127" s="100">
        <f>Summary!$C$25+(Summary!$C$26*BL72)+Summary!$C$27</f>
        <v>14192.173333333332</v>
      </c>
      <c r="BM127" s="97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</row>
    <row r="128" spans="1:101" s="101" customFormat="1" ht="15">
      <c r="A128" s="98" t="s">
        <v>159</v>
      </c>
      <c r="B128" s="98"/>
      <c r="C128" s="99"/>
      <c r="D128" s="99"/>
      <c r="E128" s="99"/>
      <c r="F128" s="99"/>
      <c r="G128" s="100"/>
      <c r="H128" s="100"/>
      <c r="I128" s="100"/>
      <c r="J128" s="100">
        <f>Summary!$C$29+(Summary!$C$30*J73)+Summary!$C$31</f>
        <v>7350</v>
      </c>
      <c r="K128" s="100">
        <f>Summary!$C$29+(Summary!$C$30*K73)+Summary!$C$31</f>
        <v>8353</v>
      </c>
      <c r="L128" s="100">
        <f>Summary!$C$29+(Summary!$C$30*L73)+Summary!$C$31</f>
        <v>10359</v>
      </c>
      <c r="M128" s="100">
        <f>Summary!$C$29+(Summary!$C$30*M73)+Summary!$C$31</f>
        <v>11362</v>
      </c>
      <c r="N128" s="100">
        <f>Summary!$C$29+(Summary!$C$30*N73)+Summary!$C$31</f>
        <v>11362</v>
      </c>
      <c r="O128" s="100">
        <f>Summary!$C$29+(Summary!$C$30*O73)+Summary!$C$31</f>
        <v>12365</v>
      </c>
      <c r="P128" s="100">
        <f>Summary!$C$29+(Summary!$C$30*P73)+Summary!$C$31</f>
        <v>13895</v>
      </c>
      <c r="Q128" s="100">
        <f>Summary!$C$29+(Summary!$C$30*Q73)+Summary!$C$31</f>
        <v>15204</v>
      </c>
      <c r="R128" s="100">
        <f>Summary!$C$29+(Summary!$C$30*R73)+Summary!$C$31</f>
        <v>15204</v>
      </c>
      <c r="S128" s="100">
        <f>Summary!$C$29+(Summary!$C$30*S73)+Summary!$C$31</f>
        <v>16513</v>
      </c>
      <c r="T128" s="100">
        <f>Summary!$C$29+(Summary!$C$30*T73)+Summary!$C$31</f>
        <v>17822</v>
      </c>
      <c r="U128" s="100">
        <f>Summary!$C$29+(Summary!$C$30*U73)+Summary!$C$31</f>
        <v>19131</v>
      </c>
      <c r="V128" s="100">
        <f>Summary!$C$29+(Summary!$C$30*V73)+Summary!$C$31</f>
        <v>20440</v>
      </c>
      <c r="W128" s="100">
        <f>Summary!$C$29+(Summary!$C$30*W73)+Summary!$C$31</f>
        <v>21749</v>
      </c>
      <c r="X128" s="100">
        <f>Summary!$C$29+(Summary!$C$30*X73)+Summary!$C$31</f>
        <v>21749</v>
      </c>
      <c r="Y128" s="100">
        <f>Summary!$C$29+(Summary!$C$30*Y73)+Summary!$C$31</f>
        <v>21749</v>
      </c>
      <c r="Z128" s="100">
        <f>Summary!$C$29+(Summary!$C$30*Z73)+Summary!$C$31</f>
        <v>21749</v>
      </c>
      <c r="AA128" s="100">
        <f>Summary!$C$29+(Summary!$C$30*AA73)+Summary!$C$31</f>
        <v>21749</v>
      </c>
      <c r="AB128" s="100">
        <f>Summary!$C$29+(Summary!$C$30*AB73)+Summary!$C$31</f>
        <v>21749</v>
      </c>
      <c r="AC128" s="100">
        <f>Summary!$C$29+(Summary!$C$30*AC73)+Summary!$C$31</f>
        <v>21749</v>
      </c>
      <c r="AD128" s="100">
        <f>Summary!$C$29+(Summary!$C$30*AD73)+Summary!$C$31</f>
        <v>21749</v>
      </c>
      <c r="AE128" s="100">
        <f>Summary!$C$29+(Summary!$C$30*AE73)+Summary!$C$31</f>
        <v>21749</v>
      </c>
      <c r="AF128" s="100">
        <f>Summary!$C$29+(Summary!$C$30*AF73)+Summary!$C$31</f>
        <v>21749</v>
      </c>
      <c r="AG128" s="100">
        <f>Summary!$C$29+(Summary!$C$30*AG73)+Summary!$C$31</f>
        <v>21749</v>
      </c>
      <c r="AH128" s="100">
        <f>Summary!$C$29+(Summary!$C$30*AH73)+Summary!$C$31</f>
        <v>21749</v>
      </c>
      <c r="AI128" s="100">
        <f>Summary!$C$29+(Summary!$C$30*AI73)+Summary!$C$31</f>
        <v>21749</v>
      </c>
      <c r="AJ128" s="100">
        <f>Summary!$C$29+(Summary!$C$30*AJ73)+Summary!$C$31</f>
        <v>21749</v>
      </c>
      <c r="AK128" s="100">
        <f>Summary!$C$29+(Summary!$C$30*AK73)+Summary!$C$31</f>
        <v>21749</v>
      </c>
      <c r="AL128" s="100">
        <f>Summary!$C$29+(Summary!$C$30*AL73)+Summary!$C$31</f>
        <v>21749</v>
      </c>
      <c r="AM128" s="100">
        <f>Summary!$C$29+(Summary!$C$30*AM73)+Summary!$C$31</f>
        <v>21749</v>
      </c>
      <c r="AN128" s="100">
        <f>Summary!$C$29+(Summary!$C$30*AN73)+Summary!$C$31</f>
        <v>21749</v>
      </c>
      <c r="AO128" s="100">
        <f>Summary!$C$29+(Summary!$C$30*AO73)+Summary!$C$31</f>
        <v>21749</v>
      </c>
      <c r="AP128" s="100">
        <f>Summary!$C$29+(Summary!$C$30*AP73)+Summary!$C$31</f>
        <v>21749</v>
      </c>
      <c r="AQ128" s="100">
        <f>Summary!$C$29+(Summary!$C$30*AQ73)+Summary!$C$31</f>
        <v>21749</v>
      </c>
      <c r="AR128" s="100">
        <f>Summary!$C$29+(Summary!$C$30*AR73)+Summary!$C$31</f>
        <v>21749</v>
      </c>
      <c r="AS128" s="100">
        <f>Summary!$C$29+(Summary!$C$30*AS73)+Summary!$C$31</f>
        <v>21749</v>
      </c>
      <c r="AT128" s="100">
        <f>Summary!$C$29+(Summary!$C$30*AT73)+Summary!$C$31</f>
        <v>21749</v>
      </c>
      <c r="AU128" s="100">
        <f>Summary!$C$29+(Summary!$C$30*AU73)+Summary!$C$31</f>
        <v>21749</v>
      </c>
      <c r="AV128" s="100">
        <f>Summary!$C$29+(Summary!$C$30*AV73)+Summary!$C$31</f>
        <v>21749</v>
      </c>
      <c r="AW128" s="100">
        <f>Summary!$C$29+(Summary!$C$30*AW73)+Summary!$C$31</f>
        <v>21749</v>
      </c>
      <c r="AX128" s="100">
        <f>Summary!$C$29+(Summary!$C$30*AX73)+Summary!$C$31</f>
        <v>21749</v>
      </c>
      <c r="AY128" s="100">
        <f>Summary!$C$29+(Summary!$C$30*AY73)+Summary!$C$31</f>
        <v>21749</v>
      </c>
      <c r="AZ128" s="100">
        <f>Summary!$C$29+(Summary!$C$30*AZ73)+Summary!$C$31</f>
        <v>21749</v>
      </c>
      <c r="BA128" s="100">
        <f>Summary!$C$29+(Summary!$C$30*BA73)+Summary!$C$31</f>
        <v>21749</v>
      </c>
      <c r="BB128" s="100">
        <f>Summary!$C$29+(Summary!$C$30*BB73)+Summary!$C$31</f>
        <v>21749</v>
      </c>
      <c r="BC128" s="100">
        <f>Summary!$C$29+(Summary!$C$30*BC73)+Summary!$C$31</f>
        <v>21749</v>
      </c>
      <c r="BD128" s="100">
        <f>Summary!$C$29+(Summary!$C$30*BD73)+Summary!$C$31</f>
        <v>21749</v>
      </c>
      <c r="BE128" s="100">
        <f>Summary!$C$29+(Summary!$C$30*BE73)+Summary!$C$31</f>
        <v>21749</v>
      </c>
      <c r="BF128" s="100">
        <f>Summary!$C$29+(Summary!$C$30*BF73)+Summary!$C$31</f>
        <v>21749</v>
      </c>
      <c r="BG128" s="100">
        <f>Summary!$C$29+(Summary!$C$30*BG73)+Summary!$C$31</f>
        <v>21749</v>
      </c>
      <c r="BH128" s="100">
        <f>Summary!$C$29+(Summary!$C$30*BH73)+Summary!$C$31</f>
        <v>21749</v>
      </c>
      <c r="BI128" s="100">
        <f>Summary!$C$29+(Summary!$C$30*BI73)+Summary!$C$31</f>
        <v>21749</v>
      </c>
      <c r="BJ128" s="100">
        <f>Summary!$C$29+(Summary!$C$30*BJ73)+Summary!$C$31</f>
        <v>21749</v>
      </c>
      <c r="BK128" s="100">
        <f>Summary!$C$29+(Summary!$C$30*BK73)+Summary!$C$31</f>
        <v>21749</v>
      </c>
      <c r="BL128" s="100">
        <f>Summary!$C$29+(Summary!$C$30*BL73)+Summary!$C$31</f>
        <v>21749</v>
      </c>
      <c r="BM128" s="97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</row>
    <row r="129" spans="1:101" s="101" customFormat="1" ht="15">
      <c r="A129" s="98" t="s">
        <v>160</v>
      </c>
      <c r="B129" s="98"/>
      <c r="C129" s="99"/>
      <c r="D129" s="99"/>
      <c r="E129" s="99"/>
      <c r="F129" s="99"/>
      <c r="G129" s="100"/>
      <c r="H129" s="100"/>
      <c r="I129" s="100"/>
      <c r="J129" s="100"/>
      <c r="K129" s="100"/>
      <c r="L129" s="100"/>
      <c r="M129" s="100">
        <f>Summary!$C$25+(Summary!$C$26*M74)+Summary!$C$27</f>
        <v>5683.333333333333</v>
      </c>
      <c r="N129" s="100">
        <f>Summary!$C$25+(Summary!$C$26*N74)+Summary!$C$27</f>
        <v>5785.333333333333</v>
      </c>
      <c r="O129" s="100">
        <f>Summary!$C$25+(Summary!$C$26*O74)+Summary!$C$27</f>
        <v>5921.333333333333</v>
      </c>
      <c r="P129" s="100">
        <f>Summary!$C$25+(Summary!$C$26*P74)+Summary!$C$27</f>
        <v>6992.333333333333</v>
      </c>
      <c r="Q129" s="100">
        <f>Summary!$C$25+(Summary!$C$26*Q74)+Summary!$C$27</f>
        <v>8420.333333333332</v>
      </c>
      <c r="R129" s="100">
        <f>Summary!$C$25+(Summary!$C$26*R74)+Summary!$C$27</f>
        <v>9572.083333333334</v>
      </c>
      <c r="S129" s="100">
        <f>Summary!$C$25+(Summary!$C$26*S74)+Summary!$C$27</f>
        <v>10592.593333333334</v>
      </c>
      <c r="T129" s="100">
        <f>Summary!$C$25+(Summary!$C$26*T74)+Summary!$C$27</f>
        <v>10592.593333333334</v>
      </c>
      <c r="U129" s="100">
        <f>Summary!$C$25+(Summary!$C$26*U74)+Summary!$C$27</f>
        <v>11792.453333333335</v>
      </c>
      <c r="V129" s="100">
        <f>Summary!$C$25+(Summary!$C$26*V74)+Summary!$C$27</f>
        <v>11792.453333333335</v>
      </c>
      <c r="W129" s="100">
        <f>Summary!$C$25+(Summary!$C$26*W74)+Summary!$C$27</f>
        <v>11792.453333333335</v>
      </c>
      <c r="X129" s="100">
        <f>Summary!$C$25+(Summary!$C$26*X74)+Summary!$C$27</f>
        <v>14192.173333333332</v>
      </c>
      <c r="Y129" s="100">
        <f>Summary!$C$25+(Summary!$C$26*Y74)+Summary!$C$27</f>
        <v>14192.173333333332</v>
      </c>
      <c r="Z129" s="100">
        <f>Summary!$C$25+(Summary!$C$26*Z74)+Summary!$C$27</f>
        <v>14192.173333333332</v>
      </c>
      <c r="AA129" s="100">
        <f>Summary!$C$25+(Summary!$C$26*AA74)+Summary!$C$27</f>
        <v>14192.173333333332</v>
      </c>
      <c r="AB129" s="100">
        <f>Summary!$C$25+(Summary!$C$26*AB74)+Summary!$C$27</f>
        <v>14192.173333333332</v>
      </c>
      <c r="AC129" s="100">
        <f>Summary!$C$25+(Summary!$C$26*AC74)+Summary!$C$27</f>
        <v>14192.173333333332</v>
      </c>
      <c r="AD129" s="100">
        <f>Summary!$C$25+(Summary!$C$26*AD74)+Summary!$C$27</f>
        <v>14192.173333333332</v>
      </c>
      <c r="AE129" s="100">
        <f>Summary!$C$25+(Summary!$C$26*AE74)+Summary!$C$27</f>
        <v>14192.173333333332</v>
      </c>
      <c r="AF129" s="100">
        <f>Summary!$C$25+(Summary!$C$26*AF74)+Summary!$C$27</f>
        <v>14192.173333333332</v>
      </c>
      <c r="AG129" s="100">
        <f>Summary!$C$25+(Summary!$C$26*AG74)+Summary!$C$27</f>
        <v>14192.173333333332</v>
      </c>
      <c r="AH129" s="100">
        <f>Summary!$C$25+(Summary!$C$26*AH74)+Summary!$C$27</f>
        <v>14192.173333333332</v>
      </c>
      <c r="AI129" s="100">
        <f>Summary!$C$25+(Summary!$C$26*AI74)+Summary!$C$27</f>
        <v>14192.173333333332</v>
      </c>
      <c r="AJ129" s="100">
        <f>Summary!$C$25+(Summary!$C$26*AJ74)+Summary!$C$27</f>
        <v>14192.173333333332</v>
      </c>
      <c r="AK129" s="100">
        <f>Summary!$C$25+(Summary!$C$26*AK74)+Summary!$C$27</f>
        <v>14192.173333333332</v>
      </c>
      <c r="AL129" s="100">
        <f>Summary!$C$25+(Summary!$C$26*AL74)+Summary!$C$27</f>
        <v>14192.173333333332</v>
      </c>
      <c r="AM129" s="100">
        <f>Summary!$C$25+(Summary!$C$26*AM74)+Summary!$C$27</f>
        <v>14192.173333333332</v>
      </c>
      <c r="AN129" s="100">
        <f>Summary!$C$25+(Summary!$C$26*AN74)+Summary!$C$27</f>
        <v>14192.173333333332</v>
      </c>
      <c r="AO129" s="100">
        <f>Summary!$C$25+(Summary!$C$26*AO74)+Summary!$C$27</f>
        <v>14192.173333333332</v>
      </c>
      <c r="AP129" s="100">
        <f>Summary!$C$25+(Summary!$C$26*AP74)+Summary!$C$27</f>
        <v>14192.173333333332</v>
      </c>
      <c r="AQ129" s="100">
        <f>Summary!$C$25+(Summary!$C$26*AQ74)+Summary!$C$27</f>
        <v>14192.173333333332</v>
      </c>
      <c r="AR129" s="100">
        <f>Summary!$C$25+(Summary!$C$26*AR74)+Summary!$C$27</f>
        <v>14192.173333333332</v>
      </c>
      <c r="AS129" s="100">
        <f>Summary!$C$25+(Summary!$C$26*AS74)+Summary!$C$27</f>
        <v>14192.173333333332</v>
      </c>
      <c r="AT129" s="100">
        <f>Summary!$C$25+(Summary!$C$26*AT74)+Summary!$C$27</f>
        <v>14192.173333333332</v>
      </c>
      <c r="AU129" s="100">
        <f>Summary!$C$25+(Summary!$C$26*AU74)+Summary!$C$27</f>
        <v>14192.173333333332</v>
      </c>
      <c r="AV129" s="100">
        <f>Summary!$C$25+(Summary!$C$26*AV74)+Summary!$C$27</f>
        <v>14192.173333333332</v>
      </c>
      <c r="AW129" s="100">
        <f>Summary!$C$25+(Summary!$C$26*AW74)+Summary!$C$27</f>
        <v>14192.173333333332</v>
      </c>
      <c r="AX129" s="100">
        <f>Summary!$C$25+(Summary!$C$26*AX74)+Summary!$C$27</f>
        <v>14192.173333333332</v>
      </c>
      <c r="AY129" s="100">
        <f>Summary!$C$25+(Summary!$C$26*AY74)+Summary!$C$27</f>
        <v>14192.173333333332</v>
      </c>
      <c r="AZ129" s="100">
        <f>Summary!$C$25+(Summary!$C$26*AZ74)+Summary!$C$27</f>
        <v>14192.173333333332</v>
      </c>
      <c r="BA129" s="100">
        <f>Summary!$C$25+(Summary!$C$26*BA74)+Summary!$C$27</f>
        <v>14192.173333333332</v>
      </c>
      <c r="BB129" s="100">
        <f>Summary!$C$25+(Summary!$C$26*BB74)+Summary!$C$27</f>
        <v>14192.173333333332</v>
      </c>
      <c r="BC129" s="100">
        <f>Summary!$C$25+(Summary!$C$26*BC74)+Summary!$C$27</f>
        <v>14192.173333333332</v>
      </c>
      <c r="BD129" s="100">
        <f>Summary!$C$25+(Summary!$C$26*BD74)+Summary!$C$27</f>
        <v>14192.173333333332</v>
      </c>
      <c r="BE129" s="100">
        <f>Summary!$C$25+(Summary!$C$26*BE74)+Summary!$C$27</f>
        <v>14192.173333333332</v>
      </c>
      <c r="BF129" s="100">
        <f>Summary!$C$25+(Summary!$C$26*BF74)+Summary!$C$27</f>
        <v>14192.173333333332</v>
      </c>
      <c r="BG129" s="100">
        <f>Summary!$C$25+(Summary!$C$26*BG74)+Summary!$C$27</f>
        <v>14192.173333333332</v>
      </c>
      <c r="BH129" s="100">
        <f>Summary!$C$25+(Summary!$C$26*BH74)+Summary!$C$27</f>
        <v>14192.173333333332</v>
      </c>
      <c r="BI129" s="100">
        <f>Summary!$C$25+(Summary!$C$26*BI74)+Summary!$C$27</f>
        <v>14192.173333333332</v>
      </c>
      <c r="BJ129" s="100">
        <f>Summary!$C$25+(Summary!$C$26*BJ74)+Summary!$C$27</f>
        <v>14192.173333333332</v>
      </c>
      <c r="BK129" s="100">
        <f>Summary!$C$25+(Summary!$C$26*BK74)+Summary!$C$27</f>
        <v>14192.173333333332</v>
      </c>
      <c r="BL129" s="100">
        <f>Summary!$C$25+(Summary!$C$26*BL74)+Summary!$C$27</f>
        <v>14192.173333333332</v>
      </c>
      <c r="BM129" s="97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</row>
    <row r="130" spans="1:101" s="101" customFormat="1" ht="15">
      <c r="A130" s="98" t="s">
        <v>161</v>
      </c>
      <c r="B130" s="98"/>
      <c r="C130" s="99"/>
      <c r="D130" s="99"/>
      <c r="E130" s="99"/>
      <c r="F130" s="99"/>
      <c r="G130" s="100"/>
      <c r="H130" s="100"/>
      <c r="I130" s="100"/>
      <c r="J130" s="100"/>
      <c r="K130" s="100"/>
      <c r="L130" s="100"/>
      <c r="M130" s="100">
        <f>Summary!$C$25+(Summary!$C$26*M75)+Summary!$C$27</f>
        <v>5683.333333333333</v>
      </c>
      <c r="N130" s="100">
        <f>Summary!$C$25+(Summary!$C$26*N75)+Summary!$C$27</f>
        <v>5785.333333333333</v>
      </c>
      <c r="O130" s="100">
        <f>Summary!$C$25+(Summary!$C$26*O75)+Summary!$C$27</f>
        <v>5921.333333333333</v>
      </c>
      <c r="P130" s="100">
        <f>Summary!$C$25+(Summary!$C$26*P75)+Summary!$C$27</f>
        <v>6992.333333333333</v>
      </c>
      <c r="Q130" s="100">
        <f>Summary!$C$25+(Summary!$C$26*Q75)+Summary!$C$27</f>
        <v>8420.333333333332</v>
      </c>
      <c r="R130" s="100">
        <f>Summary!$C$25+(Summary!$C$26*R75)+Summary!$C$27</f>
        <v>9572.083333333334</v>
      </c>
      <c r="S130" s="100">
        <f>Summary!$C$25+(Summary!$C$26*S75)+Summary!$C$27</f>
        <v>10592.593333333334</v>
      </c>
      <c r="T130" s="100">
        <f>Summary!$C$25+(Summary!$C$26*T75)+Summary!$C$27</f>
        <v>10592.593333333334</v>
      </c>
      <c r="U130" s="100">
        <f>Summary!$C$25+(Summary!$C$26*U75)+Summary!$C$27</f>
        <v>11792.453333333335</v>
      </c>
      <c r="V130" s="100">
        <f>Summary!$C$25+(Summary!$C$26*V75)+Summary!$C$27</f>
        <v>11792.453333333335</v>
      </c>
      <c r="W130" s="100">
        <f>Summary!$C$25+(Summary!$C$26*W75)+Summary!$C$27</f>
        <v>11792.453333333335</v>
      </c>
      <c r="X130" s="100">
        <f>Summary!$C$25+(Summary!$C$26*X75)+Summary!$C$27</f>
        <v>14192.173333333332</v>
      </c>
      <c r="Y130" s="100">
        <f>Summary!$C$25+(Summary!$C$26*Y75)+Summary!$C$27</f>
        <v>14192.173333333332</v>
      </c>
      <c r="Z130" s="100">
        <f>Summary!$C$25+(Summary!$C$26*Z75)+Summary!$C$27</f>
        <v>14192.173333333332</v>
      </c>
      <c r="AA130" s="100">
        <f>Summary!$C$25+(Summary!$C$26*AA75)+Summary!$C$27</f>
        <v>14192.173333333332</v>
      </c>
      <c r="AB130" s="100">
        <f>Summary!$C$25+(Summary!$C$26*AB75)+Summary!$C$27</f>
        <v>14192.173333333332</v>
      </c>
      <c r="AC130" s="100">
        <f>Summary!$C$25+(Summary!$C$26*AC75)+Summary!$C$27</f>
        <v>14192.173333333332</v>
      </c>
      <c r="AD130" s="100">
        <f>Summary!$C$25+(Summary!$C$26*AD75)+Summary!$C$27</f>
        <v>14192.173333333332</v>
      </c>
      <c r="AE130" s="100">
        <f>Summary!$C$25+(Summary!$C$26*AE75)+Summary!$C$27</f>
        <v>14192.173333333332</v>
      </c>
      <c r="AF130" s="100">
        <f>Summary!$C$25+(Summary!$C$26*AF75)+Summary!$C$27</f>
        <v>14192.173333333332</v>
      </c>
      <c r="AG130" s="100">
        <f>Summary!$C$25+(Summary!$C$26*AG75)+Summary!$C$27</f>
        <v>14192.173333333332</v>
      </c>
      <c r="AH130" s="100">
        <f>Summary!$C$25+(Summary!$C$26*AH75)+Summary!$C$27</f>
        <v>14192.173333333332</v>
      </c>
      <c r="AI130" s="100">
        <f>Summary!$C$25+(Summary!$C$26*AI75)+Summary!$C$27</f>
        <v>14192.173333333332</v>
      </c>
      <c r="AJ130" s="100">
        <f>Summary!$C$25+(Summary!$C$26*AJ75)+Summary!$C$27</f>
        <v>14192.173333333332</v>
      </c>
      <c r="AK130" s="100">
        <f>Summary!$C$25+(Summary!$C$26*AK75)+Summary!$C$27</f>
        <v>14192.173333333332</v>
      </c>
      <c r="AL130" s="100">
        <f>Summary!$C$25+(Summary!$C$26*AL75)+Summary!$C$27</f>
        <v>14192.173333333332</v>
      </c>
      <c r="AM130" s="100">
        <f>Summary!$C$25+(Summary!$C$26*AM75)+Summary!$C$27</f>
        <v>14192.173333333332</v>
      </c>
      <c r="AN130" s="100">
        <f>Summary!$C$25+(Summary!$C$26*AN75)+Summary!$C$27</f>
        <v>14192.173333333332</v>
      </c>
      <c r="AO130" s="100">
        <f>Summary!$C$25+(Summary!$C$26*AO75)+Summary!$C$27</f>
        <v>14192.173333333332</v>
      </c>
      <c r="AP130" s="100">
        <f>Summary!$C$25+(Summary!$C$26*AP75)+Summary!$C$27</f>
        <v>14192.173333333332</v>
      </c>
      <c r="AQ130" s="100">
        <f>Summary!$C$25+(Summary!$C$26*AQ75)+Summary!$C$27</f>
        <v>14192.173333333332</v>
      </c>
      <c r="AR130" s="100">
        <f>Summary!$C$25+(Summary!$C$26*AR75)+Summary!$C$27</f>
        <v>14192.173333333332</v>
      </c>
      <c r="AS130" s="100">
        <f>Summary!$C$25+(Summary!$C$26*AS75)+Summary!$C$27</f>
        <v>14192.173333333332</v>
      </c>
      <c r="AT130" s="100">
        <f>Summary!$C$25+(Summary!$C$26*AT75)+Summary!$C$27</f>
        <v>14192.173333333332</v>
      </c>
      <c r="AU130" s="100">
        <f>Summary!$C$25+(Summary!$C$26*AU75)+Summary!$C$27</f>
        <v>14192.173333333332</v>
      </c>
      <c r="AV130" s="100">
        <f>Summary!$C$25+(Summary!$C$26*AV75)+Summary!$C$27</f>
        <v>14192.173333333332</v>
      </c>
      <c r="AW130" s="100">
        <f>Summary!$C$25+(Summary!$C$26*AW75)+Summary!$C$27</f>
        <v>14192.173333333332</v>
      </c>
      <c r="AX130" s="100">
        <f>Summary!$C$25+(Summary!$C$26*AX75)+Summary!$C$27</f>
        <v>14192.173333333332</v>
      </c>
      <c r="AY130" s="100">
        <f>Summary!$C$25+(Summary!$C$26*AY75)+Summary!$C$27</f>
        <v>14192.173333333332</v>
      </c>
      <c r="AZ130" s="100">
        <f>Summary!$C$25+(Summary!$C$26*AZ75)+Summary!$C$27</f>
        <v>14192.173333333332</v>
      </c>
      <c r="BA130" s="100">
        <f>Summary!$C$25+(Summary!$C$26*BA75)+Summary!$C$27</f>
        <v>14192.173333333332</v>
      </c>
      <c r="BB130" s="100">
        <f>Summary!$C$25+(Summary!$C$26*BB75)+Summary!$C$27</f>
        <v>14192.173333333332</v>
      </c>
      <c r="BC130" s="100">
        <f>Summary!$C$25+(Summary!$C$26*BC75)+Summary!$C$27</f>
        <v>14192.173333333332</v>
      </c>
      <c r="BD130" s="100">
        <f>Summary!$C$25+(Summary!$C$26*BD75)+Summary!$C$27</f>
        <v>14192.173333333332</v>
      </c>
      <c r="BE130" s="100">
        <f>Summary!$C$25+(Summary!$C$26*BE75)+Summary!$C$27</f>
        <v>14192.173333333332</v>
      </c>
      <c r="BF130" s="100">
        <f>Summary!$C$25+(Summary!$C$26*BF75)+Summary!$C$27</f>
        <v>14192.173333333332</v>
      </c>
      <c r="BG130" s="100">
        <f>Summary!$C$25+(Summary!$C$26*BG75)+Summary!$C$27</f>
        <v>14192.173333333332</v>
      </c>
      <c r="BH130" s="100">
        <f>Summary!$C$25+(Summary!$C$26*BH75)+Summary!$C$27</f>
        <v>14192.173333333332</v>
      </c>
      <c r="BI130" s="100">
        <f>Summary!$C$25+(Summary!$C$26*BI75)+Summary!$C$27</f>
        <v>14192.173333333332</v>
      </c>
      <c r="BJ130" s="100">
        <f>Summary!$C$25+(Summary!$C$26*BJ75)+Summary!$C$27</f>
        <v>14192.173333333332</v>
      </c>
      <c r="BK130" s="100">
        <f>Summary!$C$25+(Summary!$C$26*BK75)+Summary!$C$27</f>
        <v>14192.173333333332</v>
      </c>
      <c r="BL130" s="100">
        <f>Summary!$C$25+(Summary!$C$26*BL75)+Summary!$C$27</f>
        <v>14192.173333333332</v>
      </c>
      <c r="BM130" s="97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</row>
    <row r="131" spans="1:101" s="101" customFormat="1" ht="15">
      <c r="A131" s="98" t="s">
        <v>317</v>
      </c>
      <c r="B131" s="98"/>
      <c r="C131" s="99"/>
      <c r="D131" s="99"/>
      <c r="E131" s="99"/>
      <c r="F131" s="99"/>
      <c r="G131" s="100"/>
      <c r="H131" s="100"/>
      <c r="I131" s="100"/>
      <c r="J131" s="100"/>
      <c r="K131" s="100"/>
      <c r="L131" s="100"/>
      <c r="M131" s="100"/>
      <c r="N131" s="100">
        <f>Summary!$C$38/12</f>
        <v>4166.666666666667</v>
      </c>
      <c r="O131" s="100">
        <f>Summary!$C$38/12</f>
        <v>4166.666666666667</v>
      </c>
      <c r="P131" s="100">
        <f>Summary!$C$38/12</f>
        <v>4166.666666666667</v>
      </c>
      <c r="Q131" s="100">
        <f>Summary!$C$38/12</f>
        <v>4166.666666666667</v>
      </c>
      <c r="R131" s="100">
        <f>Summary!$C$38/12</f>
        <v>4166.666666666667</v>
      </c>
      <c r="S131" s="100">
        <f>Summary!$C$38/12</f>
        <v>4166.666666666667</v>
      </c>
      <c r="T131" s="100">
        <f>Summary!$C$38/12</f>
        <v>4166.666666666667</v>
      </c>
      <c r="U131" s="100">
        <f>Summary!$C$38/12</f>
        <v>4166.666666666667</v>
      </c>
      <c r="V131" s="100">
        <f>Summary!$C$38/12</f>
        <v>4166.666666666667</v>
      </c>
      <c r="W131" s="100">
        <f>Summary!$C$38/12</f>
        <v>4166.666666666667</v>
      </c>
      <c r="X131" s="100">
        <f>Summary!$C$38/12</f>
        <v>4166.666666666667</v>
      </c>
      <c r="Y131" s="100">
        <f>Summary!$C$38/12</f>
        <v>4166.666666666667</v>
      </c>
      <c r="Z131" s="100">
        <f>Summary!$C$38/12</f>
        <v>4166.666666666667</v>
      </c>
      <c r="AA131" s="100">
        <f>Summary!$C$38/12</f>
        <v>4166.666666666667</v>
      </c>
      <c r="AB131" s="100">
        <f>Summary!$C$38/12</f>
        <v>4166.666666666667</v>
      </c>
      <c r="AC131" s="100">
        <f>Summary!$C$38/12</f>
        <v>4166.666666666667</v>
      </c>
      <c r="AD131" s="100">
        <f>Summary!$C$38/12</f>
        <v>4166.666666666667</v>
      </c>
      <c r="AE131" s="100">
        <f>Summary!$C$38/12</f>
        <v>4166.666666666667</v>
      </c>
      <c r="AF131" s="100">
        <f>Summary!$C$38/12</f>
        <v>4166.666666666667</v>
      </c>
      <c r="AG131" s="100">
        <f>Summary!$C$38/12</f>
        <v>4166.666666666667</v>
      </c>
      <c r="AH131" s="100">
        <f>Summary!$C$38/12</f>
        <v>4166.666666666667</v>
      </c>
      <c r="AI131" s="100">
        <f>Summary!$C$38/12</f>
        <v>4166.666666666667</v>
      </c>
      <c r="AJ131" s="100">
        <f>Summary!$C$38/12</f>
        <v>4166.666666666667</v>
      </c>
      <c r="AK131" s="100">
        <f>Summary!$C$38/12</f>
        <v>4166.666666666667</v>
      </c>
      <c r="AL131" s="100">
        <f>Summary!$C$38/12</f>
        <v>4166.666666666667</v>
      </c>
      <c r="AM131" s="100">
        <f>Summary!$C$38/12</f>
        <v>4166.666666666667</v>
      </c>
      <c r="AN131" s="100">
        <f>Summary!$C$38/12</f>
        <v>4166.666666666667</v>
      </c>
      <c r="AO131" s="100">
        <f>Summary!$C$38/12</f>
        <v>4166.666666666667</v>
      </c>
      <c r="AP131" s="100">
        <f>Summary!$C$38/12</f>
        <v>4166.666666666667</v>
      </c>
      <c r="AQ131" s="100">
        <f>Summary!$C$38/12</f>
        <v>4166.666666666667</v>
      </c>
      <c r="AR131" s="100">
        <f>Summary!$C$38/12</f>
        <v>4166.666666666667</v>
      </c>
      <c r="AS131" s="100">
        <f>Summary!$C$38/12</f>
        <v>4166.666666666667</v>
      </c>
      <c r="AT131" s="100">
        <f>Summary!$C$38/12</f>
        <v>4166.666666666667</v>
      </c>
      <c r="AU131" s="100">
        <f>Summary!$C$38/12</f>
        <v>4166.666666666667</v>
      </c>
      <c r="AV131" s="100">
        <f>Summary!$C$38/12</f>
        <v>4166.666666666667</v>
      </c>
      <c r="AW131" s="100">
        <f>Summary!$C$38/12</f>
        <v>4166.666666666667</v>
      </c>
      <c r="AX131" s="100">
        <f>Summary!$C$38/12</f>
        <v>4166.666666666667</v>
      </c>
      <c r="AY131" s="100">
        <f>Summary!$C$38/12</f>
        <v>4166.666666666667</v>
      </c>
      <c r="AZ131" s="100">
        <f>Summary!$C$38/12</f>
        <v>4166.666666666667</v>
      </c>
      <c r="BA131" s="100">
        <f>Summary!$C$38/12</f>
        <v>4166.666666666667</v>
      </c>
      <c r="BB131" s="100">
        <f>Summary!$C$38/12</f>
        <v>4166.666666666667</v>
      </c>
      <c r="BC131" s="100">
        <f>Summary!$C$38/12</f>
        <v>4166.666666666667</v>
      </c>
      <c r="BD131" s="100">
        <f>Summary!$C$38/12</f>
        <v>4166.666666666667</v>
      </c>
      <c r="BE131" s="100">
        <f>Summary!$C$38/12</f>
        <v>4166.666666666667</v>
      </c>
      <c r="BF131" s="100">
        <f>Summary!$C$38/12</f>
        <v>4166.666666666667</v>
      </c>
      <c r="BG131" s="100">
        <f>Summary!$C$38/12</f>
        <v>4166.666666666667</v>
      </c>
      <c r="BH131" s="100">
        <f>Summary!$C$38/12</f>
        <v>4166.666666666667</v>
      </c>
      <c r="BI131" s="100">
        <f>Summary!$C$38/12</f>
        <v>4166.666666666667</v>
      </c>
      <c r="BJ131" s="100">
        <f>Summary!$C$38/12</f>
        <v>4166.666666666667</v>
      </c>
      <c r="BK131" s="100">
        <f>Summary!$C$38/12</f>
        <v>4166.666666666667</v>
      </c>
      <c r="BL131" s="100">
        <f>Summary!$C$38/12</f>
        <v>4166.666666666667</v>
      </c>
      <c r="BM131" s="97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</row>
    <row r="132" spans="1:101" s="101" customFormat="1" ht="15">
      <c r="A132" s="98" t="s">
        <v>162</v>
      </c>
      <c r="B132" s="98"/>
      <c r="C132" s="99"/>
      <c r="D132" s="99"/>
      <c r="E132" s="99"/>
      <c r="F132" s="99"/>
      <c r="G132" s="100"/>
      <c r="H132" s="100"/>
      <c r="I132" s="100"/>
      <c r="J132" s="100"/>
      <c r="K132" s="100"/>
      <c r="L132" s="100"/>
      <c r="M132" s="100"/>
      <c r="N132" s="100">
        <f>Summary!$C$25+(Summary!$C$26*N76)+Summary!$C$27</f>
        <v>5683.333333333333</v>
      </c>
      <c r="O132" s="100">
        <f>Summary!$C$25+(Summary!$C$26*O76)+Summary!$C$27</f>
        <v>5785.333333333333</v>
      </c>
      <c r="P132" s="100">
        <f>Summary!$C$25+(Summary!$C$26*P76)+Summary!$C$27</f>
        <v>5921.333333333333</v>
      </c>
      <c r="Q132" s="100">
        <f>Summary!$C$25+(Summary!$C$26*Q76)+Summary!$C$27</f>
        <v>6992.333333333333</v>
      </c>
      <c r="R132" s="100">
        <f>Summary!$C$25+(Summary!$C$26*R76)+Summary!$C$27</f>
        <v>8420.333333333332</v>
      </c>
      <c r="S132" s="100">
        <f>Summary!$C$25+(Summary!$C$26*S76)+Summary!$C$27</f>
        <v>9572.083333333334</v>
      </c>
      <c r="T132" s="100">
        <f>Summary!$C$25+(Summary!$C$26*T76)+Summary!$C$27</f>
        <v>10592.593333333334</v>
      </c>
      <c r="U132" s="100">
        <f>Summary!$C$25+(Summary!$C$26*U76)+Summary!$C$27</f>
        <v>10592.593333333334</v>
      </c>
      <c r="V132" s="100">
        <f>Summary!$C$25+(Summary!$C$26*V76)+Summary!$C$27</f>
        <v>11792.453333333335</v>
      </c>
      <c r="W132" s="100">
        <f>Summary!$C$25+(Summary!$C$26*W76)+Summary!$C$27</f>
        <v>11792.453333333335</v>
      </c>
      <c r="X132" s="100">
        <f>Summary!$C$25+(Summary!$C$26*X76)+Summary!$C$27</f>
        <v>11792.453333333335</v>
      </c>
      <c r="Y132" s="100">
        <f>Summary!$C$25+(Summary!$C$26*Y76)+Summary!$C$27</f>
        <v>14192.173333333332</v>
      </c>
      <c r="Z132" s="100">
        <f>Summary!$C$25+(Summary!$C$26*Z76)+Summary!$C$27</f>
        <v>14192.173333333332</v>
      </c>
      <c r="AA132" s="100">
        <f>Summary!$C$25+(Summary!$C$26*AA76)+Summary!$C$27</f>
        <v>14192.173333333332</v>
      </c>
      <c r="AB132" s="100">
        <f>Summary!$C$25+(Summary!$C$26*AB76)+Summary!$C$27</f>
        <v>14192.173333333332</v>
      </c>
      <c r="AC132" s="100">
        <f>Summary!$C$25+(Summary!$C$26*AC76)+Summary!$C$27</f>
        <v>14192.173333333332</v>
      </c>
      <c r="AD132" s="100">
        <f>Summary!$C$25+(Summary!$C$26*AD76)+Summary!$C$27</f>
        <v>14192.173333333332</v>
      </c>
      <c r="AE132" s="100">
        <f>Summary!$C$25+(Summary!$C$26*AE76)+Summary!$C$27</f>
        <v>14192.173333333332</v>
      </c>
      <c r="AF132" s="100">
        <f>Summary!$C$25+(Summary!$C$26*AF76)+Summary!$C$27</f>
        <v>14192.173333333332</v>
      </c>
      <c r="AG132" s="100">
        <f>Summary!$C$25+(Summary!$C$26*AG76)+Summary!$C$27</f>
        <v>14192.173333333332</v>
      </c>
      <c r="AH132" s="100">
        <f>Summary!$C$25+(Summary!$C$26*AH76)+Summary!$C$27</f>
        <v>14192.173333333332</v>
      </c>
      <c r="AI132" s="100">
        <f>Summary!$C$25+(Summary!$C$26*AI76)+Summary!$C$27</f>
        <v>14192.173333333332</v>
      </c>
      <c r="AJ132" s="100">
        <f>Summary!$C$25+(Summary!$C$26*AJ76)+Summary!$C$27</f>
        <v>14192.173333333332</v>
      </c>
      <c r="AK132" s="100">
        <f>Summary!$C$25+(Summary!$C$26*AK76)+Summary!$C$27</f>
        <v>14192.173333333332</v>
      </c>
      <c r="AL132" s="100">
        <f>Summary!$C$25+(Summary!$C$26*AL76)+Summary!$C$27</f>
        <v>14192.173333333332</v>
      </c>
      <c r="AM132" s="100">
        <f>Summary!$C$25+(Summary!$C$26*AM76)+Summary!$C$27</f>
        <v>14192.173333333332</v>
      </c>
      <c r="AN132" s="100">
        <f>Summary!$C$25+(Summary!$C$26*AN76)+Summary!$C$27</f>
        <v>14192.173333333332</v>
      </c>
      <c r="AO132" s="100">
        <f>Summary!$C$25+(Summary!$C$26*AO76)+Summary!$C$27</f>
        <v>14192.173333333332</v>
      </c>
      <c r="AP132" s="100">
        <f>Summary!$C$25+(Summary!$C$26*AP76)+Summary!$C$27</f>
        <v>14192.173333333332</v>
      </c>
      <c r="AQ132" s="100">
        <f>Summary!$C$25+(Summary!$C$26*AQ76)+Summary!$C$27</f>
        <v>14192.173333333332</v>
      </c>
      <c r="AR132" s="100">
        <f>Summary!$C$25+(Summary!$C$26*AR76)+Summary!$C$27</f>
        <v>14192.173333333332</v>
      </c>
      <c r="AS132" s="100">
        <f>Summary!$C$25+(Summary!$C$26*AS76)+Summary!$C$27</f>
        <v>14192.173333333332</v>
      </c>
      <c r="AT132" s="100">
        <f>Summary!$C$25+(Summary!$C$26*AT76)+Summary!$C$27</f>
        <v>14192.173333333332</v>
      </c>
      <c r="AU132" s="100">
        <f>Summary!$C$25+(Summary!$C$26*AU76)+Summary!$C$27</f>
        <v>14192.173333333332</v>
      </c>
      <c r="AV132" s="100">
        <f>Summary!$C$25+(Summary!$C$26*AV76)+Summary!$C$27</f>
        <v>14192.173333333332</v>
      </c>
      <c r="AW132" s="100">
        <f>Summary!$C$25+(Summary!$C$26*AW76)+Summary!$C$27</f>
        <v>14192.173333333332</v>
      </c>
      <c r="AX132" s="100">
        <f>Summary!$C$25+(Summary!$C$26*AX76)+Summary!$C$27</f>
        <v>14192.173333333332</v>
      </c>
      <c r="AY132" s="100">
        <f>Summary!$C$25+(Summary!$C$26*AY76)+Summary!$C$27</f>
        <v>14192.173333333332</v>
      </c>
      <c r="AZ132" s="100">
        <f>Summary!$C$25+(Summary!$C$26*AZ76)+Summary!$C$27</f>
        <v>14192.173333333332</v>
      </c>
      <c r="BA132" s="100">
        <f>Summary!$C$25+(Summary!$C$26*BA76)+Summary!$C$27</f>
        <v>14192.173333333332</v>
      </c>
      <c r="BB132" s="100">
        <f>Summary!$C$25+(Summary!$C$26*BB76)+Summary!$C$27</f>
        <v>14192.173333333332</v>
      </c>
      <c r="BC132" s="100">
        <f>Summary!$C$25+(Summary!$C$26*BC76)+Summary!$C$27</f>
        <v>14192.173333333332</v>
      </c>
      <c r="BD132" s="100">
        <f>Summary!$C$25+(Summary!$C$26*BD76)+Summary!$C$27</f>
        <v>14192.173333333332</v>
      </c>
      <c r="BE132" s="100">
        <f>Summary!$C$25+(Summary!$C$26*BE76)+Summary!$C$27</f>
        <v>14192.173333333332</v>
      </c>
      <c r="BF132" s="100">
        <f>Summary!$C$25+(Summary!$C$26*BF76)+Summary!$C$27</f>
        <v>14192.173333333332</v>
      </c>
      <c r="BG132" s="100">
        <f>Summary!$C$25+(Summary!$C$26*BG76)+Summary!$C$27</f>
        <v>14192.173333333332</v>
      </c>
      <c r="BH132" s="100">
        <f>Summary!$C$25+(Summary!$C$26*BH76)+Summary!$C$27</f>
        <v>14192.173333333332</v>
      </c>
      <c r="BI132" s="100">
        <f>Summary!$C$25+(Summary!$C$26*BI76)+Summary!$C$27</f>
        <v>14192.173333333332</v>
      </c>
      <c r="BJ132" s="100">
        <f>Summary!$C$25+(Summary!$C$26*BJ76)+Summary!$C$27</f>
        <v>14192.173333333332</v>
      </c>
      <c r="BK132" s="100">
        <f>Summary!$C$25+(Summary!$C$26*BK76)+Summary!$C$27</f>
        <v>14192.173333333332</v>
      </c>
      <c r="BL132" s="100">
        <f>Summary!$C$25+(Summary!$C$26*BL76)+Summary!$C$27</f>
        <v>14192.173333333332</v>
      </c>
      <c r="BM132" s="97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</row>
    <row r="133" spans="1:101" s="101" customFormat="1" ht="15">
      <c r="A133" s="98" t="s">
        <v>163</v>
      </c>
      <c r="B133" s="98"/>
      <c r="C133" s="99"/>
      <c r="D133" s="99"/>
      <c r="E133" s="99"/>
      <c r="F133" s="99"/>
      <c r="G133" s="100"/>
      <c r="H133" s="100"/>
      <c r="I133" s="100"/>
      <c r="J133" s="100"/>
      <c r="K133" s="100"/>
      <c r="L133" s="100"/>
      <c r="M133" s="100"/>
      <c r="N133" s="100">
        <f>Summary!$C$25+(Summary!$C$26*N77)+Summary!$C$27</f>
        <v>5683.333333333333</v>
      </c>
      <c r="O133" s="100">
        <f>Summary!$C$25+(Summary!$C$26*O77)+Summary!$C$27</f>
        <v>5785.333333333333</v>
      </c>
      <c r="P133" s="100">
        <f>Summary!$C$25+(Summary!$C$26*P77)+Summary!$C$27</f>
        <v>5921.333333333333</v>
      </c>
      <c r="Q133" s="100">
        <f>Summary!$C$25+(Summary!$C$26*Q77)+Summary!$C$27</f>
        <v>6992.333333333333</v>
      </c>
      <c r="R133" s="100">
        <f>Summary!$C$25+(Summary!$C$26*R77)+Summary!$C$27</f>
        <v>8420.333333333332</v>
      </c>
      <c r="S133" s="100">
        <f>Summary!$C$25+(Summary!$C$26*S77)+Summary!$C$27</f>
        <v>9572.083333333334</v>
      </c>
      <c r="T133" s="100">
        <f>Summary!$C$25+(Summary!$C$26*T77)+Summary!$C$27</f>
        <v>10592.593333333334</v>
      </c>
      <c r="U133" s="100">
        <f>Summary!$C$25+(Summary!$C$26*U77)+Summary!$C$27</f>
        <v>10592.593333333334</v>
      </c>
      <c r="V133" s="100">
        <f>Summary!$C$25+(Summary!$C$26*V77)+Summary!$C$27</f>
        <v>11792.453333333335</v>
      </c>
      <c r="W133" s="100">
        <f>Summary!$C$25+(Summary!$C$26*W77)+Summary!$C$27</f>
        <v>11792.453333333335</v>
      </c>
      <c r="X133" s="100">
        <f>Summary!$C$25+(Summary!$C$26*X77)+Summary!$C$27</f>
        <v>11792.453333333335</v>
      </c>
      <c r="Y133" s="100">
        <f>Summary!$C$25+(Summary!$C$26*Y77)+Summary!$C$27</f>
        <v>14192.173333333332</v>
      </c>
      <c r="Z133" s="100">
        <f>Summary!$C$25+(Summary!$C$26*Z77)+Summary!$C$27</f>
        <v>14192.173333333332</v>
      </c>
      <c r="AA133" s="100">
        <f>Summary!$C$25+(Summary!$C$26*AA77)+Summary!$C$27</f>
        <v>14192.173333333332</v>
      </c>
      <c r="AB133" s="100">
        <f>Summary!$C$25+(Summary!$C$26*AB77)+Summary!$C$27</f>
        <v>14192.173333333332</v>
      </c>
      <c r="AC133" s="100">
        <f>Summary!$C$25+(Summary!$C$26*AC77)+Summary!$C$27</f>
        <v>14192.173333333332</v>
      </c>
      <c r="AD133" s="100">
        <f>Summary!$C$25+(Summary!$C$26*AD77)+Summary!$C$27</f>
        <v>14192.173333333332</v>
      </c>
      <c r="AE133" s="100">
        <f>Summary!$C$25+(Summary!$C$26*AE77)+Summary!$C$27</f>
        <v>14192.173333333332</v>
      </c>
      <c r="AF133" s="100">
        <f>Summary!$C$25+(Summary!$C$26*AF77)+Summary!$C$27</f>
        <v>14192.173333333332</v>
      </c>
      <c r="AG133" s="100">
        <f>Summary!$C$25+(Summary!$C$26*AG77)+Summary!$C$27</f>
        <v>14192.173333333332</v>
      </c>
      <c r="AH133" s="100">
        <f>Summary!$C$25+(Summary!$C$26*AH77)+Summary!$C$27</f>
        <v>14192.173333333332</v>
      </c>
      <c r="AI133" s="100">
        <f>Summary!$C$25+(Summary!$C$26*AI77)+Summary!$C$27</f>
        <v>14192.173333333332</v>
      </c>
      <c r="AJ133" s="100">
        <f>Summary!$C$25+(Summary!$C$26*AJ77)+Summary!$C$27</f>
        <v>14192.173333333332</v>
      </c>
      <c r="AK133" s="100">
        <f>Summary!$C$25+(Summary!$C$26*AK77)+Summary!$C$27</f>
        <v>14192.173333333332</v>
      </c>
      <c r="AL133" s="100">
        <f>Summary!$C$25+(Summary!$C$26*AL77)+Summary!$C$27</f>
        <v>14192.173333333332</v>
      </c>
      <c r="AM133" s="100">
        <f>Summary!$C$25+(Summary!$C$26*AM77)+Summary!$C$27</f>
        <v>14192.173333333332</v>
      </c>
      <c r="AN133" s="100">
        <f>Summary!$C$25+(Summary!$C$26*AN77)+Summary!$C$27</f>
        <v>14192.173333333332</v>
      </c>
      <c r="AO133" s="100">
        <f>Summary!$C$25+(Summary!$C$26*AO77)+Summary!$C$27</f>
        <v>14192.173333333332</v>
      </c>
      <c r="AP133" s="100">
        <f>Summary!$C$25+(Summary!$C$26*AP77)+Summary!$C$27</f>
        <v>14192.173333333332</v>
      </c>
      <c r="AQ133" s="100">
        <f>Summary!$C$25+(Summary!$C$26*AQ77)+Summary!$C$27</f>
        <v>14192.173333333332</v>
      </c>
      <c r="AR133" s="100">
        <f>Summary!$C$25+(Summary!$C$26*AR77)+Summary!$C$27</f>
        <v>14192.173333333332</v>
      </c>
      <c r="AS133" s="100">
        <f>Summary!$C$25+(Summary!$C$26*AS77)+Summary!$C$27</f>
        <v>14192.173333333332</v>
      </c>
      <c r="AT133" s="100">
        <f>Summary!$C$25+(Summary!$C$26*AT77)+Summary!$C$27</f>
        <v>14192.173333333332</v>
      </c>
      <c r="AU133" s="100">
        <f>Summary!$C$25+(Summary!$C$26*AU77)+Summary!$C$27</f>
        <v>14192.173333333332</v>
      </c>
      <c r="AV133" s="100">
        <f>Summary!$C$25+(Summary!$C$26*AV77)+Summary!$C$27</f>
        <v>14192.173333333332</v>
      </c>
      <c r="AW133" s="100">
        <f>Summary!$C$25+(Summary!$C$26*AW77)+Summary!$C$27</f>
        <v>14192.173333333332</v>
      </c>
      <c r="AX133" s="100">
        <f>Summary!$C$25+(Summary!$C$26*AX77)+Summary!$C$27</f>
        <v>14192.173333333332</v>
      </c>
      <c r="AY133" s="100">
        <f>Summary!$C$25+(Summary!$C$26*AY77)+Summary!$C$27</f>
        <v>14192.173333333332</v>
      </c>
      <c r="AZ133" s="100">
        <f>Summary!$C$25+(Summary!$C$26*AZ77)+Summary!$C$27</f>
        <v>14192.173333333332</v>
      </c>
      <c r="BA133" s="100">
        <f>Summary!$C$25+(Summary!$C$26*BA77)+Summary!$C$27</f>
        <v>14192.173333333332</v>
      </c>
      <c r="BB133" s="100">
        <f>Summary!$C$25+(Summary!$C$26*BB77)+Summary!$C$27</f>
        <v>14192.173333333332</v>
      </c>
      <c r="BC133" s="100">
        <f>Summary!$C$25+(Summary!$C$26*BC77)+Summary!$C$27</f>
        <v>14192.173333333332</v>
      </c>
      <c r="BD133" s="100">
        <f>Summary!$C$25+(Summary!$C$26*BD77)+Summary!$C$27</f>
        <v>14192.173333333332</v>
      </c>
      <c r="BE133" s="100">
        <f>Summary!$C$25+(Summary!$C$26*BE77)+Summary!$C$27</f>
        <v>14192.173333333332</v>
      </c>
      <c r="BF133" s="100">
        <f>Summary!$C$25+(Summary!$C$26*BF77)+Summary!$C$27</f>
        <v>14192.173333333332</v>
      </c>
      <c r="BG133" s="100">
        <f>Summary!$C$25+(Summary!$C$26*BG77)+Summary!$C$27</f>
        <v>14192.173333333332</v>
      </c>
      <c r="BH133" s="100">
        <f>Summary!$C$25+(Summary!$C$26*BH77)+Summary!$C$27</f>
        <v>14192.173333333332</v>
      </c>
      <c r="BI133" s="100">
        <f>Summary!$C$25+(Summary!$C$26*BI77)+Summary!$C$27</f>
        <v>14192.173333333332</v>
      </c>
      <c r="BJ133" s="100">
        <f>Summary!$C$25+(Summary!$C$26*BJ77)+Summary!$C$27</f>
        <v>14192.173333333332</v>
      </c>
      <c r="BK133" s="100">
        <f>Summary!$C$25+(Summary!$C$26*BK77)+Summary!$C$27</f>
        <v>14192.173333333332</v>
      </c>
      <c r="BL133" s="100">
        <f>Summary!$C$25+(Summary!$C$26*BL77)+Summary!$C$27</f>
        <v>14192.173333333332</v>
      </c>
      <c r="BM133" s="97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</row>
    <row r="134" spans="1:101" s="101" customFormat="1" ht="15">
      <c r="A134" s="98" t="s">
        <v>318</v>
      </c>
      <c r="B134" s="98"/>
      <c r="C134" s="99"/>
      <c r="D134" s="99"/>
      <c r="E134" s="99"/>
      <c r="F134" s="99"/>
      <c r="G134" s="100"/>
      <c r="H134" s="100"/>
      <c r="I134" s="100"/>
      <c r="J134" s="100"/>
      <c r="K134" s="100"/>
      <c r="L134" s="100"/>
      <c r="M134" s="100"/>
      <c r="N134" s="100"/>
      <c r="O134" s="100">
        <f>Summary!$C$35/12</f>
        <v>10000</v>
      </c>
      <c r="P134" s="100">
        <f>Summary!$C$35/12</f>
        <v>10000</v>
      </c>
      <c r="Q134" s="100">
        <f>Summary!$C$35/12</f>
        <v>10000</v>
      </c>
      <c r="R134" s="100">
        <f>Summary!$C$35/12</f>
        <v>10000</v>
      </c>
      <c r="S134" s="100">
        <f>Summary!$C$35/12</f>
        <v>10000</v>
      </c>
      <c r="T134" s="100">
        <f>Summary!$C$35/12</f>
        <v>10000</v>
      </c>
      <c r="U134" s="100">
        <f>Summary!$C$35/12</f>
        <v>10000</v>
      </c>
      <c r="V134" s="100">
        <f>Summary!$C$35/12</f>
        <v>10000</v>
      </c>
      <c r="W134" s="100">
        <f>Summary!$C$35/12</f>
        <v>10000</v>
      </c>
      <c r="X134" s="100">
        <f>Summary!$C$35/12</f>
        <v>10000</v>
      </c>
      <c r="Y134" s="100">
        <f>Summary!$C$35/12</f>
        <v>10000</v>
      </c>
      <c r="Z134" s="100">
        <f>Summary!$C$35/12</f>
        <v>10000</v>
      </c>
      <c r="AA134" s="100">
        <f>Summary!$C$35/12</f>
        <v>10000</v>
      </c>
      <c r="AB134" s="100">
        <f>Summary!$C$35/12</f>
        <v>10000</v>
      </c>
      <c r="AC134" s="100">
        <f>Summary!$C$35/12</f>
        <v>10000</v>
      </c>
      <c r="AD134" s="100">
        <f>Summary!$C$35/12</f>
        <v>10000</v>
      </c>
      <c r="AE134" s="100">
        <f>Summary!$C$35/12</f>
        <v>10000</v>
      </c>
      <c r="AF134" s="100">
        <f>Summary!$C$35/12</f>
        <v>10000</v>
      </c>
      <c r="AG134" s="100">
        <f>Summary!$C$35/12</f>
        <v>10000</v>
      </c>
      <c r="AH134" s="100">
        <f>Summary!$C$35/12</f>
        <v>10000</v>
      </c>
      <c r="AI134" s="100">
        <f>Summary!$C$35/12</f>
        <v>10000</v>
      </c>
      <c r="AJ134" s="100">
        <f>Summary!$C$35/12</f>
        <v>10000</v>
      </c>
      <c r="AK134" s="100">
        <f>Summary!$C$35/12</f>
        <v>10000</v>
      </c>
      <c r="AL134" s="100">
        <f>Summary!$C$35/12</f>
        <v>10000</v>
      </c>
      <c r="AM134" s="100">
        <f>Summary!$C$35/12</f>
        <v>10000</v>
      </c>
      <c r="AN134" s="100">
        <f>Summary!$C$35/12</f>
        <v>10000</v>
      </c>
      <c r="AO134" s="100">
        <f>Summary!$C$35/12</f>
        <v>10000</v>
      </c>
      <c r="AP134" s="100">
        <f>Summary!$C$35/12</f>
        <v>10000</v>
      </c>
      <c r="AQ134" s="100">
        <f>Summary!$C$35/12</f>
        <v>10000</v>
      </c>
      <c r="AR134" s="100">
        <f>Summary!$C$35/12</f>
        <v>10000</v>
      </c>
      <c r="AS134" s="100">
        <f>Summary!$C$35/12</f>
        <v>10000</v>
      </c>
      <c r="AT134" s="100">
        <f>Summary!$C$35/12</f>
        <v>10000</v>
      </c>
      <c r="AU134" s="100">
        <f>Summary!$C$35/12</f>
        <v>10000</v>
      </c>
      <c r="AV134" s="100">
        <f>Summary!$C$35/12</f>
        <v>10000</v>
      </c>
      <c r="AW134" s="100">
        <f>Summary!$C$35/12</f>
        <v>10000</v>
      </c>
      <c r="AX134" s="100">
        <f>Summary!$C$35/12</f>
        <v>10000</v>
      </c>
      <c r="AY134" s="100">
        <f>Summary!$C$35/12</f>
        <v>10000</v>
      </c>
      <c r="AZ134" s="100">
        <f>Summary!$C$35/12</f>
        <v>10000</v>
      </c>
      <c r="BA134" s="100">
        <f>Summary!$C$35/12</f>
        <v>10000</v>
      </c>
      <c r="BB134" s="100">
        <f>Summary!$C$35/12</f>
        <v>10000</v>
      </c>
      <c r="BC134" s="100">
        <f>Summary!$C$35/12</f>
        <v>10000</v>
      </c>
      <c r="BD134" s="100">
        <f>Summary!$C$35/12</f>
        <v>10000</v>
      </c>
      <c r="BE134" s="100">
        <f>Summary!$C$35/12</f>
        <v>10000</v>
      </c>
      <c r="BF134" s="100">
        <f>Summary!$C$35/12</f>
        <v>10000</v>
      </c>
      <c r="BG134" s="100">
        <f>Summary!$C$35/12</f>
        <v>10000</v>
      </c>
      <c r="BH134" s="100">
        <f>Summary!$C$35/12</f>
        <v>10000</v>
      </c>
      <c r="BI134" s="100">
        <f>Summary!$C$35/12</f>
        <v>10000</v>
      </c>
      <c r="BJ134" s="100">
        <f>Summary!$C$35/12</f>
        <v>10000</v>
      </c>
      <c r="BK134" s="100">
        <f>Summary!$C$35/12</f>
        <v>10000</v>
      </c>
      <c r="BL134" s="100">
        <f>Summary!$C$35/12</f>
        <v>10000</v>
      </c>
      <c r="BM134" s="97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</row>
    <row r="135" spans="1:101" s="101" customFormat="1" ht="15">
      <c r="A135" s="98" t="s">
        <v>164</v>
      </c>
      <c r="B135" s="98"/>
      <c r="C135" s="99"/>
      <c r="D135" s="99"/>
      <c r="E135" s="99"/>
      <c r="F135" s="99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>
        <f>Summary!$C$25+(Summary!$C$26*Q78)+Summary!$C$27</f>
        <v>5683.333333333333</v>
      </c>
      <c r="R135" s="100">
        <f>Summary!$C$25+(Summary!$C$26*R78)+Summary!$C$27</f>
        <v>5785.333333333333</v>
      </c>
      <c r="S135" s="100">
        <f>Summary!$C$25+(Summary!$C$26*S78)+Summary!$C$27</f>
        <v>5921.333333333333</v>
      </c>
      <c r="T135" s="100">
        <f>Summary!$C$25+(Summary!$C$26*T78)+Summary!$C$27</f>
        <v>6992.333333333333</v>
      </c>
      <c r="U135" s="100">
        <f>Summary!$C$25+(Summary!$C$26*U78)+Summary!$C$27</f>
        <v>8420.333333333332</v>
      </c>
      <c r="V135" s="100">
        <f>Summary!$C$25+(Summary!$C$26*V78)+Summary!$C$27</f>
        <v>9572.083333333334</v>
      </c>
      <c r="W135" s="100">
        <f>Summary!$C$25+(Summary!$C$26*W78)+Summary!$C$27</f>
        <v>10592.593333333334</v>
      </c>
      <c r="X135" s="100">
        <f>Summary!$C$25+(Summary!$C$26*X78)+Summary!$C$27</f>
        <v>10592.593333333334</v>
      </c>
      <c r="Y135" s="100">
        <f>Summary!$C$25+(Summary!$C$26*Y78)+Summary!$C$27</f>
        <v>11792.453333333335</v>
      </c>
      <c r="Z135" s="100">
        <f>Summary!$C$25+(Summary!$C$26*Z78)+Summary!$C$27</f>
        <v>11792.453333333335</v>
      </c>
      <c r="AA135" s="100">
        <f>Summary!$C$25+(Summary!$C$26*AA78)+Summary!$C$27</f>
        <v>11792.453333333335</v>
      </c>
      <c r="AB135" s="100">
        <f>Summary!$C$25+(Summary!$C$26*AB78)+Summary!$C$27</f>
        <v>14192.173333333332</v>
      </c>
      <c r="AC135" s="100">
        <f>Summary!$C$25+(Summary!$C$26*AC78)+Summary!$C$27</f>
        <v>14192.173333333332</v>
      </c>
      <c r="AD135" s="100">
        <f>Summary!$C$25+(Summary!$C$26*AD78)+Summary!$C$27</f>
        <v>14192.173333333332</v>
      </c>
      <c r="AE135" s="100">
        <f>Summary!$C$25+(Summary!$C$26*AE78)+Summary!$C$27</f>
        <v>14192.173333333332</v>
      </c>
      <c r="AF135" s="100">
        <f>Summary!$C$25+(Summary!$C$26*AF78)+Summary!$C$27</f>
        <v>14192.173333333332</v>
      </c>
      <c r="AG135" s="100">
        <f>Summary!$C$25+(Summary!$C$26*AG78)+Summary!$C$27</f>
        <v>14192.173333333332</v>
      </c>
      <c r="AH135" s="100">
        <f>Summary!$C$25+(Summary!$C$26*AH78)+Summary!$C$27</f>
        <v>14192.173333333332</v>
      </c>
      <c r="AI135" s="100">
        <f>Summary!$C$25+(Summary!$C$26*AI78)+Summary!$C$27</f>
        <v>14192.173333333332</v>
      </c>
      <c r="AJ135" s="100">
        <f>Summary!$C$25+(Summary!$C$26*AJ78)+Summary!$C$27</f>
        <v>14192.173333333332</v>
      </c>
      <c r="AK135" s="100">
        <f>Summary!$C$25+(Summary!$C$26*AK78)+Summary!$C$27</f>
        <v>14192.173333333332</v>
      </c>
      <c r="AL135" s="100">
        <f>Summary!$C$25+(Summary!$C$26*AL78)+Summary!$C$27</f>
        <v>14192.173333333332</v>
      </c>
      <c r="AM135" s="100">
        <f>Summary!$C$25+(Summary!$C$26*AM78)+Summary!$C$27</f>
        <v>14192.173333333332</v>
      </c>
      <c r="AN135" s="100">
        <f>Summary!$C$25+(Summary!$C$26*AN78)+Summary!$C$27</f>
        <v>14192.173333333332</v>
      </c>
      <c r="AO135" s="100">
        <f>Summary!$C$25+(Summary!$C$26*AO78)+Summary!$C$27</f>
        <v>14192.173333333332</v>
      </c>
      <c r="AP135" s="100">
        <f>Summary!$C$25+(Summary!$C$26*AP78)+Summary!$C$27</f>
        <v>14192.173333333332</v>
      </c>
      <c r="AQ135" s="100">
        <f>Summary!$C$25+(Summary!$C$26*AQ78)+Summary!$C$27</f>
        <v>14192.173333333332</v>
      </c>
      <c r="AR135" s="100">
        <f>Summary!$C$25+(Summary!$C$26*AR78)+Summary!$C$27</f>
        <v>14192.173333333332</v>
      </c>
      <c r="AS135" s="100">
        <f>Summary!$C$25+(Summary!$C$26*AS78)+Summary!$C$27</f>
        <v>14192.173333333332</v>
      </c>
      <c r="AT135" s="100">
        <f>Summary!$C$25+(Summary!$C$26*AT78)+Summary!$C$27</f>
        <v>14192.173333333332</v>
      </c>
      <c r="AU135" s="100">
        <f>Summary!$C$25+(Summary!$C$26*AU78)+Summary!$C$27</f>
        <v>14192.173333333332</v>
      </c>
      <c r="AV135" s="100">
        <f>Summary!$C$25+(Summary!$C$26*AV78)+Summary!$C$27</f>
        <v>14192.173333333332</v>
      </c>
      <c r="AW135" s="100">
        <f>Summary!$C$25+(Summary!$C$26*AW78)+Summary!$C$27</f>
        <v>14192.173333333332</v>
      </c>
      <c r="AX135" s="100">
        <f>Summary!$C$25+(Summary!$C$26*AX78)+Summary!$C$27</f>
        <v>14192.173333333332</v>
      </c>
      <c r="AY135" s="100">
        <f>Summary!$C$25+(Summary!$C$26*AY78)+Summary!$C$27</f>
        <v>14192.173333333332</v>
      </c>
      <c r="AZ135" s="100">
        <f>Summary!$C$25+(Summary!$C$26*AZ78)+Summary!$C$27</f>
        <v>14192.173333333332</v>
      </c>
      <c r="BA135" s="100">
        <f>Summary!$C$25+(Summary!$C$26*BA78)+Summary!$C$27</f>
        <v>14192.173333333332</v>
      </c>
      <c r="BB135" s="100">
        <f>Summary!$C$25+(Summary!$C$26*BB78)+Summary!$C$27</f>
        <v>14192.173333333332</v>
      </c>
      <c r="BC135" s="100">
        <f>Summary!$C$25+(Summary!$C$26*BC78)+Summary!$C$27</f>
        <v>14192.173333333332</v>
      </c>
      <c r="BD135" s="100">
        <f>Summary!$C$25+(Summary!$C$26*BD78)+Summary!$C$27</f>
        <v>14192.173333333332</v>
      </c>
      <c r="BE135" s="100">
        <f>Summary!$C$25+(Summary!$C$26*BE78)+Summary!$C$27</f>
        <v>14192.173333333332</v>
      </c>
      <c r="BF135" s="100">
        <f>Summary!$C$25+(Summary!$C$26*BF78)+Summary!$C$27</f>
        <v>14192.173333333332</v>
      </c>
      <c r="BG135" s="100">
        <f>Summary!$C$25+(Summary!$C$26*BG78)+Summary!$C$27</f>
        <v>14192.173333333332</v>
      </c>
      <c r="BH135" s="100">
        <f>Summary!$C$25+(Summary!$C$26*BH78)+Summary!$C$27</f>
        <v>14192.173333333332</v>
      </c>
      <c r="BI135" s="100">
        <f>Summary!$C$25+(Summary!$C$26*BI78)+Summary!$C$27</f>
        <v>14192.173333333332</v>
      </c>
      <c r="BJ135" s="100">
        <f>Summary!$C$25+(Summary!$C$26*BJ78)+Summary!$C$27</f>
        <v>14192.173333333332</v>
      </c>
      <c r="BK135" s="100">
        <f>Summary!$C$25+(Summary!$C$26*BK78)+Summary!$C$27</f>
        <v>14192.173333333332</v>
      </c>
      <c r="BL135" s="100">
        <f>Summary!$C$25+(Summary!$C$26*BL78)+Summary!$C$27</f>
        <v>14192.173333333332</v>
      </c>
      <c r="BM135" s="97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</row>
    <row r="136" spans="1:101" s="101" customFormat="1" ht="15">
      <c r="A136" s="98" t="s">
        <v>165</v>
      </c>
      <c r="B136" s="98"/>
      <c r="C136" s="99"/>
      <c r="D136" s="99"/>
      <c r="E136" s="99"/>
      <c r="F136" s="99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>
        <f>Summary!$C$29+(Summary!$C$30*Q79)+Summary!$C$31</f>
        <v>7350</v>
      </c>
      <c r="R136" s="100">
        <f>Summary!$C$29+(Summary!$C$30*R79)+Summary!$C$31</f>
        <v>8353</v>
      </c>
      <c r="S136" s="100">
        <f>Summary!$C$29+(Summary!$C$30*S79)+Summary!$C$31</f>
        <v>10359</v>
      </c>
      <c r="T136" s="100">
        <f>Summary!$C$29+(Summary!$C$30*T79)+Summary!$C$31</f>
        <v>11362</v>
      </c>
      <c r="U136" s="100">
        <f>Summary!$C$29+(Summary!$C$30*U79)+Summary!$C$31</f>
        <v>11362</v>
      </c>
      <c r="V136" s="100">
        <f>Summary!$C$29+(Summary!$C$30*V79)+Summary!$C$31</f>
        <v>12365</v>
      </c>
      <c r="W136" s="100">
        <f>Summary!$C$29+(Summary!$C$30*W79)+Summary!$C$31</f>
        <v>13895</v>
      </c>
      <c r="X136" s="100">
        <f>Summary!$C$29+(Summary!$C$30*X79)+Summary!$C$31</f>
        <v>15204</v>
      </c>
      <c r="Y136" s="100">
        <f>Summary!$C$29+(Summary!$C$30*Y79)+Summary!$C$31</f>
        <v>15204</v>
      </c>
      <c r="Z136" s="100">
        <f>Summary!$C$29+(Summary!$C$30*Z79)+Summary!$C$31</f>
        <v>16513</v>
      </c>
      <c r="AA136" s="100">
        <f>Summary!$C$29+(Summary!$C$30*AA79)+Summary!$C$31</f>
        <v>17822</v>
      </c>
      <c r="AB136" s="100">
        <f>Summary!$C$29+(Summary!$C$30*AB79)+Summary!$C$31</f>
        <v>19131</v>
      </c>
      <c r="AC136" s="100">
        <f>Summary!$C$29+(Summary!$C$30*AC79)+Summary!$C$31</f>
        <v>20440</v>
      </c>
      <c r="AD136" s="100">
        <f>Summary!$C$29+(Summary!$C$30*AD79)+Summary!$C$31</f>
        <v>21749</v>
      </c>
      <c r="AE136" s="100">
        <f>Summary!$C$29+(Summary!$C$30*AE79)+Summary!$C$31</f>
        <v>21749</v>
      </c>
      <c r="AF136" s="100">
        <f>Summary!$C$29+(Summary!$C$30*AF79)+Summary!$C$31</f>
        <v>21749</v>
      </c>
      <c r="AG136" s="100">
        <f>Summary!$C$29+(Summary!$C$30*AG79)+Summary!$C$31</f>
        <v>21749</v>
      </c>
      <c r="AH136" s="100">
        <f>Summary!$C$29+(Summary!$C$30*AH79)+Summary!$C$31</f>
        <v>21749</v>
      </c>
      <c r="AI136" s="100">
        <f>Summary!$C$29+(Summary!$C$30*AI79)+Summary!$C$31</f>
        <v>21749</v>
      </c>
      <c r="AJ136" s="100">
        <f>Summary!$C$29+(Summary!$C$30*AJ79)+Summary!$C$31</f>
        <v>21749</v>
      </c>
      <c r="AK136" s="100">
        <f>Summary!$C$29+(Summary!$C$30*AK79)+Summary!$C$31</f>
        <v>21749</v>
      </c>
      <c r="AL136" s="100">
        <f>Summary!$C$29+(Summary!$C$30*AL79)+Summary!$C$31</f>
        <v>21749</v>
      </c>
      <c r="AM136" s="100">
        <f>Summary!$C$29+(Summary!$C$30*AM79)+Summary!$C$31</f>
        <v>21749</v>
      </c>
      <c r="AN136" s="100">
        <f>Summary!$C$29+(Summary!$C$30*AN79)+Summary!$C$31</f>
        <v>21749</v>
      </c>
      <c r="AO136" s="100">
        <f>Summary!$C$29+(Summary!$C$30*AO79)+Summary!$C$31</f>
        <v>21749</v>
      </c>
      <c r="AP136" s="100">
        <f>Summary!$C$29+(Summary!$C$30*AP79)+Summary!$C$31</f>
        <v>21749</v>
      </c>
      <c r="AQ136" s="100">
        <f>Summary!$C$29+(Summary!$C$30*AQ79)+Summary!$C$31</f>
        <v>21749</v>
      </c>
      <c r="AR136" s="100">
        <f>Summary!$C$29+(Summary!$C$30*AR79)+Summary!$C$31</f>
        <v>21749</v>
      </c>
      <c r="AS136" s="100">
        <f>Summary!$C$29+(Summary!$C$30*AS79)+Summary!$C$31</f>
        <v>21749</v>
      </c>
      <c r="AT136" s="100">
        <f>Summary!$C$29+(Summary!$C$30*AT79)+Summary!$C$31</f>
        <v>21749</v>
      </c>
      <c r="AU136" s="100">
        <f>Summary!$C$29+(Summary!$C$30*AU79)+Summary!$C$31</f>
        <v>21749</v>
      </c>
      <c r="AV136" s="100">
        <f>Summary!$C$29+(Summary!$C$30*AV79)+Summary!$C$31</f>
        <v>21749</v>
      </c>
      <c r="AW136" s="100">
        <f>Summary!$C$29+(Summary!$C$30*AW79)+Summary!$C$31</f>
        <v>21749</v>
      </c>
      <c r="AX136" s="100">
        <f>Summary!$C$29+(Summary!$C$30*AX79)+Summary!$C$31</f>
        <v>21749</v>
      </c>
      <c r="AY136" s="100">
        <f>Summary!$C$29+(Summary!$C$30*AY79)+Summary!$C$31</f>
        <v>21749</v>
      </c>
      <c r="AZ136" s="100">
        <f>Summary!$C$29+(Summary!$C$30*AZ79)+Summary!$C$31</f>
        <v>21749</v>
      </c>
      <c r="BA136" s="100">
        <f>Summary!$C$29+(Summary!$C$30*BA79)+Summary!$C$31</f>
        <v>21749</v>
      </c>
      <c r="BB136" s="100">
        <f>Summary!$C$29+(Summary!$C$30*BB79)+Summary!$C$31</f>
        <v>21749</v>
      </c>
      <c r="BC136" s="100">
        <f>Summary!$C$29+(Summary!$C$30*BC79)+Summary!$C$31</f>
        <v>21749</v>
      </c>
      <c r="BD136" s="100">
        <f>Summary!$C$29+(Summary!$C$30*BD79)+Summary!$C$31</f>
        <v>21749</v>
      </c>
      <c r="BE136" s="100">
        <f>Summary!$C$29+(Summary!$C$30*BE79)+Summary!$C$31</f>
        <v>21749</v>
      </c>
      <c r="BF136" s="100">
        <f>Summary!$C$29+(Summary!$C$30*BF79)+Summary!$C$31</f>
        <v>21749</v>
      </c>
      <c r="BG136" s="100">
        <f>Summary!$C$29+(Summary!$C$30*BG79)+Summary!$C$31</f>
        <v>21749</v>
      </c>
      <c r="BH136" s="100">
        <f>Summary!$C$29+(Summary!$C$30*BH79)+Summary!$C$31</f>
        <v>21749</v>
      </c>
      <c r="BI136" s="100">
        <f>Summary!$C$29+(Summary!$C$30*BI79)+Summary!$C$31</f>
        <v>21749</v>
      </c>
      <c r="BJ136" s="100">
        <f>Summary!$C$29+(Summary!$C$30*BJ79)+Summary!$C$31</f>
        <v>21749</v>
      </c>
      <c r="BK136" s="100">
        <f>Summary!$C$29+(Summary!$C$30*BK79)+Summary!$C$31</f>
        <v>21749</v>
      </c>
      <c r="BL136" s="100">
        <f>Summary!$C$29+(Summary!$C$30*BL79)+Summary!$C$31</f>
        <v>21749</v>
      </c>
      <c r="BM136" s="97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</row>
    <row r="137" spans="1:101" s="101" customFormat="1" ht="15">
      <c r="A137" s="98" t="s">
        <v>166</v>
      </c>
      <c r="B137" s="98"/>
      <c r="C137" s="99"/>
      <c r="D137" s="99"/>
      <c r="E137" s="99"/>
      <c r="F137" s="99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>
        <f>Summary!$C$25+(Summary!$C$26*Q80)+Summary!$C$27</f>
        <v>5683.333333333333</v>
      </c>
      <c r="R137" s="100">
        <f>Summary!$C$25+(Summary!$C$26*R80)+Summary!$C$27</f>
        <v>5785.333333333333</v>
      </c>
      <c r="S137" s="100">
        <f>Summary!$C$25+(Summary!$C$26*S80)+Summary!$C$27</f>
        <v>5921.333333333333</v>
      </c>
      <c r="T137" s="100">
        <f>Summary!$C$25+(Summary!$C$26*T80)+Summary!$C$27</f>
        <v>6992.333333333333</v>
      </c>
      <c r="U137" s="100">
        <f>Summary!$C$25+(Summary!$C$26*U80)+Summary!$C$27</f>
        <v>8420.333333333332</v>
      </c>
      <c r="V137" s="100">
        <f>Summary!$C$25+(Summary!$C$26*V80)+Summary!$C$27</f>
        <v>9572.083333333334</v>
      </c>
      <c r="W137" s="100">
        <f>Summary!$C$25+(Summary!$C$26*W80)+Summary!$C$27</f>
        <v>10592.593333333334</v>
      </c>
      <c r="X137" s="100">
        <f>Summary!$C$25+(Summary!$C$26*X80)+Summary!$C$27</f>
        <v>10592.593333333334</v>
      </c>
      <c r="Y137" s="100">
        <f>Summary!$C$25+(Summary!$C$26*Y80)+Summary!$C$27</f>
        <v>11792.453333333335</v>
      </c>
      <c r="Z137" s="100">
        <f>Summary!$C$25+(Summary!$C$26*Z80)+Summary!$C$27</f>
        <v>11792.453333333335</v>
      </c>
      <c r="AA137" s="100">
        <f>Summary!$C$25+(Summary!$C$26*AA80)+Summary!$C$27</f>
        <v>11792.453333333335</v>
      </c>
      <c r="AB137" s="100">
        <f>Summary!$C$25+(Summary!$C$26*AB80)+Summary!$C$27</f>
        <v>14192.173333333332</v>
      </c>
      <c r="AC137" s="100">
        <f>Summary!$C$25+(Summary!$C$26*AC80)+Summary!$C$27</f>
        <v>14192.173333333332</v>
      </c>
      <c r="AD137" s="100">
        <f>Summary!$C$25+(Summary!$C$26*AD80)+Summary!$C$27</f>
        <v>14192.173333333332</v>
      </c>
      <c r="AE137" s="100">
        <f>Summary!$C$25+(Summary!$C$26*AE80)+Summary!$C$27</f>
        <v>14192.173333333332</v>
      </c>
      <c r="AF137" s="100">
        <f>Summary!$C$25+(Summary!$C$26*AF80)+Summary!$C$27</f>
        <v>14192.173333333332</v>
      </c>
      <c r="AG137" s="100">
        <f>Summary!$C$25+(Summary!$C$26*AG80)+Summary!$C$27</f>
        <v>14192.173333333332</v>
      </c>
      <c r="AH137" s="100">
        <f>Summary!$C$25+(Summary!$C$26*AH80)+Summary!$C$27</f>
        <v>14192.173333333332</v>
      </c>
      <c r="AI137" s="100">
        <f>Summary!$C$25+(Summary!$C$26*AI80)+Summary!$C$27</f>
        <v>14192.173333333332</v>
      </c>
      <c r="AJ137" s="100">
        <f>Summary!$C$25+(Summary!$C$26*AJ80)+Summary!$C$27</f>
        <v>14192.173333333332</v>
      </c>
      <c r="AK137" s="100">
        <f>Summary!$C$25+(Summary!$C$26*AK80)+Summary!$C$27</f>
        <v>14192.173333333332</v>
      </c>
      <c r="AL137" s="100">
        <f>Summary!$C$25+(Summary!$C$26*AL80)+Summary!$C$27</f>
        <v>14192.173333333332</v>
      </c>
      <c r="AM137" s="100">
        <f>Summary!$C$25+(Summary!$C$26*AM80)+Summary!$C$27</f>
        <v>14192.173333333332</v>
      </c>
      <c r="AN137" s="100">
        <f>Summary!$C$25+(Summary!$C$26*AN80)+Summary!$C$27</f>
        <v>14192.173333333332</v>
      </c>
      <c r="AO137" s="100">
        <f>Summary!$C$25+(Summary!$C$26*AO80)+Summary!$C$27</f>
        <v>14192.173333333332</v>
      </c>
      <c r="AP137" s="100">
        <f>Summary!$C$25+(Summary!$C$26*AP80)+Summary!$C$27</f>
        <v>14192.173333333332</v>
      </c>
      <c r="AQ137" s="100">
        <f>Summary!$C$25+(Summary!$C$26*AQ80)+Summary!$C$27</f>
        <v>14192.173333333332</v>
      </c>
      <c r="AR137" s="100">
        <f>Summary!$C$25+(Summary!$C$26*AR80)+Summary!$C$27</f>
        <v>14192.173333333332</v>
      </c>
      <c r="AS137" s="100">
        <f>Summary!$C$25+(Summary!$C$26*AS80)+Summary!$C$27</f>
        <v>14192.173333333332</v>
      </c>
      <c r="AT137" s="100">
        <f>Summary!$C$25+(Summary!$C$26*AT80)+Summary!$C$27</f>
        <v>14192.173333333332</v>
      </c>
      <c r="AU137" s="100">
        <f>Summary!$C$25+(Summary!$C$26*AU80)+Summary!$C$27</f>
        <v>14192.173333333332</v>
      </c>
      <c r="AV137" s="100">
        <f>Summary!$C$25+(Summary!$C$26*AV80)+Summary!$C$27</f>
        <v>14192.173333333332</v>
      </c>
      <c r="AW137" s="100">
        <f>Summary!$C$25+(Summary!$C$26*AW80)+Summary!$C$27</f>
        <v>14192.173333333332</v>
      </c>
      <c r="AX137" s="100">
        <f>Summary!$C$25+(Summary!$C$26*AX80)+Summary!$C$27</f>
        <v>14192.173333333332</v>
      </c>
      <c r="AY137" s="100">
        <f>Summary!$C$25+(Summary!$C$26*AY80)+Summary!$C$27</f>
        <v>14192.173333333332</v>
      </c>
      <c r="AZ137" s="100">
        <f>Summary!$C$25+(Summary!$C$26*AZ80)+Summary!$C$27</f>
        <v>14192.173333333332</v>
      </c>
      <c r="BA137" s="100">
        <f>Summary!$C$25+(Summary!$C$26*BA80)+Summary!$C$27</f>
        <v>14192.173333333332</v>
      </c>
      <c r="BB137" s="100">
        <f>Summary!$C$25+(Summary!$C$26*BB80)+Summary!$C$27</f>
        <v>14192.173333333332</v>
      </c>
      <c r="BC137" s="100">
        <f>Summary!$C$25+(Summary!$C$26*BC80)+Summary!$C$27</f>
        <v>14192.173333333332</v>
      </c>
      <c r="BD137" s="100">
        <f>Summary!$C$25+(Summary!$C$26*BD80)+Summary!$C$27</f>
        <v>14192.173333333332</v>
      </c>
      <c r="BE137" s="100">
        <f>Summary!$C$25+(Summary!$C$26*BE80)+Summary!$C$27</f>
        <v>14192.173333333332</v>
      </c>
      <c r="BF137" s="100">
        <f>Summary!$C$25+(Summary!$C$26*BF80)+Summary!$C$27</f>
        <v>14192.173333333332</v>
      </c>
      <c r="BG137" s="100">
        <f>Summary!$C$25+(Summary!$C$26*BG80)+Summary!$C$27</f>
        <v>14192.173333333332</v>
      </c>
      <c r="BH137" s="100">
        <f>Summary!$C$25+(Summary!$C$26*BH80)+Summary!$C$27</f>
        <v>14192.173333333332</v>
      </c>
      <c r="BI137" s="100">
        <f>Summary!$C$25+(Summary!$C$26*BI80)+Summary!$C$27</f>
        <v>14192.173333333332</v>
      </c>
      <c r="BJ137" s="100">
        <f>Summary!$C$25+(Summary!$C$26*BJ80)+Summary!$C$27</f>
        <v>14192.173333333332</v>
      </c>
      <c r="BK137" s="100">
        <f>Summary!$C$25+(Summary!$C$26*BK80)+Summary!$C$27</f>
        <v>14192.173333333332</v>
      </c>
      <c r="BL137" s="100">
        <f>Summary!$C$25+(Summary!$C$26*BL80)+Summary!$C$27</f>
        <v>14192.173333333332</v>
      </c>
      <c r="BM137" s="97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</row>
    <row r="138" spans="1:101" s="101" customFormat="1" ht="15">
      <c r="A138" s="98" t="s">
        <v>167</v>
      </c>
      <c r="B138" s="98"/>
      <c r="C138" s="99"/>
      <c r="D138" s="99"/>
      <c r="E138" s="99"/>
      <c r="F138" s="99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>
        <f>Summary!$C$25+(Summary!$C$26*R81)+Summary!$C$27</f>
        <v>5683.333333333333</v>
      </c>
      <c r="S138" s="100">
        <f>Summary!$C$25+(Summary!$C$26*S81)+Summary!$C$27</f>
        <v>5785.333333333333</v>
      </c>
      <c r="T138" s="100">
        <f>Summary!$C$25+(Summary!$C$26*T81)+Summary!$C$27</f>
        <v>5921.333333333333</v>
      </c>
      <c r="U138" s="100">
        <f>Summary!$C$25+(Summary!$C$26*U81)+Summary!$C$27</f>
        <v>6992.333333333333</v>
      </c>
      <c r="V138" s="100">
        <f>Summary!$C$25+(Summary!$C$26*V81)+Summary!$C$27</f>
        <v>8420.333333333332</v>
      </c>
      <c r="W138" s="100">
        <f>Summary!$C$25+(Summary!$C$26*W81)+Summary!$C$27</f>
        <v>9572.083333333334</v>
      </c>
      <c r="X138" s="100">
        <f>Summary!$C$25+(Summary!$C$26*X81)+Summary!$C$27</f>
        <v>10592.593333333334</v>
      </c>
      <c r="Y138" s="100">
        <f>Summary!$C$25+(Summary!$C$26*Y81)+Summary!$C$27</f>
        <v>10592.593333333334</v>
      </c>
      <c r="Z138" s="100">
        <f>Summary!$C$25+(Summary!$C$26*Z81)+Summary!$C$27</f>
        <v>11792.453333333335</v>
      </c>
      <c r="AA138" s="100">
        <f>Summary!$C$25+(Summary!$C$26*AA81)+Summary!$C$27</f>
        <v>11792.453333333335</v>
      </c>
      <c r="AB138" s="100">
        <f>Summary!$C$25+(Summary!$C$26*AB81)+Summary!$C$27</f>
        <v>11792.453333333335</v>
      </c>
      <c r="AC138" s="100">
        <f>Summary!$C$25+(Summary!$C$26*AC81)+Summary!$C$27</f>
        <v>14192.173333333332</v>
      </c>
      <c r="AD138" s="100">
        <f>Summary!$C$25+(Summary!$C$26*AD81)+Summary!$C$27</f>
        <v>14192.173333333332</v>
      </c>
      <c r="AE138" s="100">
        <f>Summary!$C$25+(Summary!$C$26*AE81)+Summary!$C$27</f>
        <v>14192.173333333332</v>
      </c>
      <c r="AF138" s="100">
        <f>Summary!$C$25+(Summary!$C$26*AF81)+Summary!$C$27</f>
        <v>14192.173333333332</v>
      </c>
      <c r="AG138" s="100">
        <f>Summary!$C$25+(Summary!$C$26*AG81)+Summary!$C$27</f>
        <v>14192.173333333332</v>
      </c>
      <c r="AH138" s="100">
        <f>Summary!$C$25+(Summary!$C$26*AH81)+Summary!$C$27</f>
        <v>14192.173333333332</v>
      </c>
      <c r="AI138" s="100">
        <f>Summary!$C$25+(Summary!$C$26*AI81)+Summary!$C$27</f>
        <v>14192.173333333332</v>
      </c>
      <c r="AJ138" s="100">
        <f>Summary!$C$25+(Summary!$C$26*AJ81)+Summary!$C$27</f>
        <v>14192.173333333332</v>
      </c>
      <c r="AK138" s="100">
        <f>Summary!$C$25+(Summary!$C$26*AK81)+Summary!$C$27</f>
        <v>14192.173333333332</v>
      </c>
      <c r="AL138" s="100">
        <f>Summary!$C$25+(Summary!$C$26*AL81)+Summary!$C$27</f>
        <v>14192.173333333332</v>
      </c>
      <c r="AM138" s="100">
        <f>Summary!$C$25+(Summary!$C$26*AM81)+Summary!$C$27</f>
        <v>14192.173333333332</v>
      </c>
      <c r="AN138" s="100">
        <f>Summary!$C$25+(Summary!$C$26*AN81)+Summary!$C$27</f>
        <v>14192.173333333332</v>
      </c>
      <c r="AO138" s="100">
        <f>Summary!$C$25+(Summary!$C$26*AO81)+Summary!$C$27</f>
        <v>14192.173333333332</v>
      </c>
      <c r="AP138" s="100">
        <f>Summary!$C$25+(Summary!$C$26*AP81)+Summary!$C$27</f>
        <v>14192.173333333332</v>
      </c>
      <c r="AQ138" s="100">
        <f>Summary!$C$25+(Summary!$C$26*AQ81)+Summary!$C$27</f>
        <v>14192.173333333332</v>
      </c>
      <c r="AR138" s="100">
        <f>Summary!$C$25+(Summary!$C$26*AR81)+Summary!$C$27</f>
        <v>14192.173333333332</v>
      </c>
      <c r="AS138" s="100">
        <f>Summary!$C$25+(Summary!$C$26*AS81)+Summary!$C$27</f>
        <v>14192.173333333332</v>
      </c>
      <c r="AT138" s="100">
        <f>Summary!$C$25+(Summary!$C$26*AT81)+Summary!$C$27</f>
        <v>14192.173333333332</v>
      </c>
      <c r="AU138" s="100">
        <f>Summary!$C$25+(Summary!$C$26*AU81)+Summary!$C$27</f>
        <v>14192.173333333332</v>
      </c>
      <c r="AV138" s="100">
        <f>Summary!$C$25+(Summary!$C$26*AV81)+Summary!$C$27</f>
        <v>14192.173333333332</v>
      </c>
      <c r="AW138" s="100">
        <f>Summary!$C$25+(Summary!$C$26*AW81)+Summary!$C$27</f>
        <v>14192.173333333332</v>
      </c>
      <c r="AX138" s="100">
        <f>Summary!$C$25+(Summary!$C$26*AX81)+Summary!$C$27</f>
        <v>14192.173333333332</v>
      </c>
      <c r="AY138" s="100">
        <f>Summary!$C$25+(Summary!$C$26*AY81)+Summary!$C$27</f>
        <v>14192.173333333332</v>
      </c>
      <c r="AZ138" s="100">
        <f>Summary!$C$25+(Summary!$C$26*AZ81)+Summary!$C$27</f>
        <v>14192.173333333332</v>
      </c>
      <c r="BA138" s="100">
        <f>Summary!$C$25+(Summary!$C$26*BA81)+Summary!$C$27</f>
        <v>14192.173333333332</v>
      </c>
      <c r="BB138" s="100">
        <f>Summary!$C$25+(Summary!$C$26*BB81)+Summary!$C$27</f>
        <v>14192.173333333332</v>
      </c>
      <c r="BC138" s="100">
        <f>Summary!$C$25+(Summary!$C$26*BC81)+Summary!$C$27</f>
        <v>14192.173333333332</v>
      </c>
      <c r="BD138" s="100">
        <f>Summary!$C$25+(Summary!$C$26*BD81)+Summary!$C$27</f>
        <v>14192.173333333332</v>
      </c>
      <c r="BE138" s="100">
        <f>Summary!$C$25+(Summary!$C$26*BE81)+Summary!$C$27</f>
        <v>14192.173333333332</v>
      </c>
      <c r="BF138" s="100">
        <f>Summary!$C$25+(Summary!$C$26*BF81)+Summary!$C$27</f>
        <v>14192.173333333332</v>
      </c>
      <c r="BG138" s="100">
        <f>Summary!$C$25+(Summary!$C$26*BG81)+Summary!$C$27</f>
        <v>14192.173333333332</v>
      </c>
      <c r="BH138" s="100">
        <f>Summary!$C$25+(Summary!$C$26*BH81)+Summary!$C$27</f>
        <v>14192.173333333332</v>
      </c>
      <c r="BI138" s="100">
        <f>Summary!$C$25+(Summary!$C$26*BI81)+Summary!$C$27</f>
        <v>14192.173333333332</v>
      </c>
      <c r="BJ138" s="100">
        <f>Summary!$C$25+(Summary!$C$26*BJ81)+Summary!$C$27</f>
        <v>14192.173333333332</v>
      </c>
      <c r="BK138" s="100">
        <f>Summary!$C$25+(Summary!$C$26*BK81)+Summary!$C$27</f>
        <v>14192.173333333332</v>
      </c>
      <c r="BL138" s="100">
        <f>Summary!$C$25+(Summary!$C$26*BL81)+Summary!$C$27</f>
        <v>14192.173333333332</v>
      </c>
      <c r="BM138" s="97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</row>
    <row r="139" spans="1:101" s="101" customFormat="1" ht="15">
      <c r="A139" s="98" t="s">
        <v>168</v>
      </c>
      <c r="B139" s="98"/>
      <c r="C139" s="99"/>
      <c r="D139" s="99"/>
      <c r="E139" s="99"/>
      <c r="F139" s="99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>
        <f>Summary!$C$25+(Summary!$C$26*R82)+Summary!$C$27</f>
        <v>5683.333333333333</v>
      </c>
      <c r="S139" s="100">
        <f>Summary!$C$25+(Summary!$C$26*S82)+Summary!$C$27</f>
        <v>5785.333333333333</v>
      </c>
      <c r="T139" s="100">
        <f>Summary!$C$25+(Summary!$C$26*T82)+Summary!$C$27</f>
        <v>5921.333333333333</v>
      </c>
      <c r="U139" s="100">
        <f>Summary!$C$25+(Summary!$C$26*U82)+Summary!$C$27</f>
        <v>6992.333333333333</v>
      </c>
      <c r="V139" s="100">
        <f>Summary!$C$25+(Summary!$C$26*V82)+Summary!$C$27</f>
        <v>8420.333333333332</v>
      </c>
      <c r="W139" s="100">
        <f>Summary!$C$25+(Summary!$C$26*W82)+Summary!$C$27</f>
        <v>9572.083333333334</v>
      </c>
      <c r="X139" s="100">
        <f>Summary!$C$25+(Summary!$C$26*X82)+Summary!$C$27</f>
        <v>10592.593333333334</v>
      </c>
      <c r="Y139" s="100">
        <f>Summary!$C$25+(Summary!$C$26*Y82)+Summary!$C$27</f>
        <v>10592.593333333334</v>
      </c>
      <c r="Z139" s="100">
        <f>Summary!$C$25+(Summary!$C$26*Z82)+Summary!$C$27</f>
        <v>11792.453333333335</v>
      </c>
      <c r="AA139" s="100">
        <f>Summary!$C$25+(Summary!$C$26*AA82)+Summary!$C$27</f>
        <v>11792.453333333335</v>
      </c>
      <c r="AB139" s="100">
        <f>Summary!$C$25+(Summary!$C$26*AB82)+Summary!$C$27</f>
        <v>11792.453333333335</v>
      </c>
      <c r="AC139" s="100">
        <f>Summary!$C$25+(Summary!$C$26*AC82)+Summary!$C$27</f>
        <v>14192.173333333332</v>
      </c>
      <c r="AD139" s="100">
        <f>Summary!$C$25+(Summary!$C$26*AD82)+Summary!$C$27</f>
        <v>14192.173333333332</v>
      </c>
      <c r="AE139" s="100">
        <f>Summary!$C$25+(Summary!$C$26*AE82)+Summary!$C$27</f>
        <v>14192.173333333332</v>
      </c>
      <c r="AF139" s="100">
        <f>Summary!$C$25+(Summary!$C$26*AF82)+Summary!$C$27</f>
        <v>14192.173333333332</v>
      </c>
      <c r="AG139" s="100">
        <f>Summary!$C$25+(Summary!$C$26*AG82)+Summary!$C$27</f>
        <v>14192.173333333332</v>
      </c>
      <c r="AH139" s="100">
        <f>Summary!$C$25+(Summary!$C$26*AH82)+Summary!$C$27</f>
        <v>14192.173333333332</v>
      </c>
      <c r="AI139" s="100">
        <f>Summary!$C$25+(Summary!$C$26*AI82)+Summary!$C$27</f>
        <v>14192.173333333332</v>
      </c>
      <c r="AJ139" s="100">
        <f>Summary!$C$25+(Summary!$C$26*AJ82)+Summary!$C$27</f>
        <v>14192.173333333332</v>
      </c>
      <c r="AK139" s="100">
        <f>Summary!$C$25+(Summary!$C$26*AK82)+Summary!$C$27</f>
        <v>14192.173333333332</v>
      </c>
      <c r="AL139" s="100">
        <f>Summary!$C$25+(Summary!$C$26*AL82)+Summary!$C$27</f>
        <v>14192.173333333332</v>
      </c>
      <c r="AM139" s="100">
        <f>Summary!$C$25+(Summary!$C$26*AM82)+Summary!$C$27</f>
        <v>14192.173333333332</v>
      </c>
      <c r="AN139" s="100">
        <f>Summary!$C$25+(Summary!$C$26*AN82)+Summary!$C$27</f>
        <v>14192.173333333332</v>
      </c>
      <c r="AO139" s="100">
        <f>Summary!$C$25+(Summary!$C$26*AO82)+Summary!$C$27</f>
        <v>14192.173333333332</v>
      </c>
      <c r="AP139" s="100">
        <f>Summary!$C$25+(Summary!$C$26*AP82)+Summary!$C$27</f>
        <v>14192.173333333332</v>
      </c>
      <c r="AQ139" s="100">
        <f>Summary!$C$25+(Summary!$C$26*AQ82)+Summary!$C$27</f>
        <v>14192.173333333332</v>
      </c>
      <c r="AR139" s="100">
        <f>Summary!$C$25+(Summary!$C$26*AR82)+Summary!$C$27</f>
        <v>14192.173333333332</v>
      </c>
      <c r="AS139" s="100">
        <f>Summary!$C$25+(Summary!$C$26*AS82)+Summary!$C$27</f>
        <v>14192.173333333332</v>
      </c>
      <c r="AT139" s="100">
        <f>Summary!$C$25+(Summary!$C$26*AT82)+Summary!$C$27</f>
        <v>14192.173333333332</v>
      </c>
      <c r="AU139" s="100">
        <f>Summary!$C$25+(Summary!$C$26*AU82)+Summary!$C$27</f>
        <v>14192.173333333332</v>
      </c>
      <c r="AV139" s="100">
        <f>Summary!$C$25+(Summary!$C$26*AV82)+Summary!$C$27</f>
        <v>14192.173333333332</v>
      </c>
      <c r="AW139" s="100">
        <f>Summary!$C$25+(Summary!$C$26*AW82)+Summary!$C$27</f>
        <v>14192.173333333332</v>
      </c>
      <c r="AX139" s="100">
        <f>Summary!$C$25+(Summary!$C$26*AX82)+Summary!$C$27</f>
        <v>14192.173333333332</v>
      </c>
      <c r="AY139" s="100">
        <f>Summary!$C$25+(Summary!$C$26*AY82)+Summary!$C$27</f>
        <v>14192.173333333332</v>
      </c>
      <c r="AZ139" s="100">
        <f>Summary!$C$25+(Summary!$C$26*AZ82)+Summary!$C$27</f>
        <v>14192.173333333332</v>
      </c>
      <c r="BA139" s="100">
        <f>Summary!$C$25+(Summary!$C$26*BA82)+Summary!$C$27</f>
        <v>14192.173333333332</v>
      </c>
      <c r="BB139" s="100">
        <f>Summary!$C$25+(Summary!$C$26*BB82)+Summary!$C$27</f>
        <v>14192.173333333332</v>
      </c>
      <c r="BC139" s="100">
        <f>Summary!$C$25+(Summary!$C$26*BC82)+Summary!$C$27</f>
        <v>14192.173333333332</v>
      </c>
      <c r="BD139" s="100">
        <f>Summary!$C$25+(Summary!$C$26*BD82)+Summary!$C$27</f>
        <v>14192.173333333332</v>
      </c>
      <c r="BE139" s="100">
        <f>Summary!$C$25+(Summary!$C$26*BE82)+Summary!$C$27</f>
        <v>14192.173333333332</v>
      </c>
      <c r="BF139" s="100">
        <f>Summary!$C$25+(Summary!$C$26*BF82)+Summary!$C$27</f>
        <v>14192.173333333332</v>
      </c>
      <c r="BG139" s="100">
        <f>Summary!$C$25+(Summary!$C$26*BG82)+Summary!$C$27</f>
        <v>14192.173333333332</v>
      </c>
      <c r="BH139" s="100">
        <f>Summary!$C$25+(Summary!$C$26*BH82)+Summary!$C$27</f>
        <v>14192.173333333332</v>
      </c>
      <c r="BI139" s="100">
        <f>Summary!$C$25+(Summary!$C$26*BI82)+Summary!$C$27</f>
        <v>14192.173333333332</v>
      </c>
      <c r="BJ139" s="100">
        <f>Summary!$C$25+(Summary!$C$26*BJ82)+Summary!$C$27</f>
        <v>14192.173333333332</v>
      </c>
      <c r="BK139" s="100">
        <f>Summary!$C$25+(Summary!$C$26*BK82)+Summary!$C$27</f>
        <v>14192.173333333332</v>
      </c>
      <c r="BL139" s="100">
        <f>Summary!$C$25+(Summary!$C$26*BL82)+Summary!$C$27</f>
        <v>14192.173333333332</v>
      </c>
      <c r="BM139" s="97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</row>
    <row r="140" spans="1:68" s="97" customFormat="1" ht="15">
      <c r="A140" s="96" t="s">
        <v>171</v>
      </c>
      <c r="B140" s="96"/>
      <c r="V140" s="100">
        <f>Summary!$C$25+(Summary!$C$26*V83)+Summary!$C$27</f>
        <v>5683.333333333333</v>
      </c>
      <c r="W140" s="100">
        <f>Summary!$C$25+(Summary!$C$26*W83)+Summary!$C$27</f>
        <v>5785.333333333333</v>
      </c>
      <c r="X140" s="100">
        <f>Summary!$C$25+(Summary!$C$26*X83)+Summary!$C$27</f>
        <v>5921.333333333333</v>
      </c>
      <c r="Y140" s="100">
        <f>Summary!$C$25+(Summary!$C$26*Y83)+Summary!$C$27</f>
        <v>6992.333333333333</v>
      </c>
      <c r="Z140" s="100">
        <f>Summary!$C$25+(Summary!$C$26*Z83)+Summary!$C$27</f>
        <v>8420.333333333332</v>
      </c>
      <c r="AA140" s="100">
        <f>Summary!$C$25+(Summary!$C$26*AA83)+Summary!$C$27</f>
        <v>9572.083333333334</v>
      </c>
      <c r="AB140" s="100">
        <f>Summary!$C$25+(Summary!$C$26*AB83)+Summary!$C$27</f>
        <v>10592.593333333334</v>
      </c>
      <c r="AC140" s="100">
        <f>Summary!$C$25+(Summary!$C$26*AC83)+Summary!$C$27</f>
        <v>10592.593333333334</v>
      </c>
      <c r="AD140" s="100">
        <f>Summary!$C$25+(Summary!$C$26*AD83)+Summary!$C$27</f>
        <v>11792.453333333335</v>
      </c>
      <c r="AE140" s="100">
        <f>Summary!$C$25+(Summary!$C$26*AE83)+Summary!$C$27</f>
        <v>11792.453333333335</v>
      </c>
      <c r="AF140" s="100">
        <f>Summary!$C$25+(Summary!$C$26*AF83)+Summary!$C$27</f>
        <v>11792.453333333335</v>
      </c>
      <c r="AG140" s="100">
        <f>Summary!$C$25+(Summary!$C$26*AG83)+Summary!$C$27</f>
        <v>14192.173333333332</v>
      </c>
      <c r="AH140" s="100">
        <f>Summary!$C$25+(Summary!$C$26*AH83)+Summary!$C$27</f>
        <v>14192.173333333332</v>
      </c>
      <c r="AI140" s="100">
        <f>Summary!$C$25+(Summary!$C$26*AI83)+Summary!$C$27</f>
        <v>14192.173333333332</v>
      </c>
      <c r="AJ140" s="100">
        <f>Summary!$C$25+(Summary!$C$26*AJ83)+Summary!$C$27</f>
        <v>14192.173333333332</v>
      </c>
      <c r="AK140" s="100">
        <f>Summary!$C$25+(Summary!$C$26*AK83)+Summary!$C$27</f>
        <v>14192.173333333332</v>
      </c>
      <c r="AL140" s="100">
        <f>Summary!$C$25+(Summary!$C$26*AL83)+Summary!$C$27</f>
        <v>14192.173333333332</v>
      </c>
      <c r="AM140" s="100">
        <f>Summary!$C$25+(Summary!$C$26*AM83)+Summary!$C$27</f>
        <v>14192.173333333332</v>
      </c>
      <c r="AN140" s="100">
        <f>Summary!$C$25+(Summary!$C$26*AN83)+Summary!$C$27</f>
        <v>14192.173333333332</v>
      </c>
      <c r="AO140" s="100">
        <f>Summary!$C$25+(Summary!$C$26*AO83)+Summary!$C$27</f>
        <v>14192.173333333332</v>
      </c>
      <c r="AP140" s="100">
        <f>Summary!$C$25+(Summary!$C$26*AP83)+Summary!$C$27</f>
        <v>14192.173333333332</v>
      </c>
      <c r="AQ140" s="100">
        <f>Summary!$C$25+(Summary!$C$26*AQ83)+Summary!$C$27</f>
        <v>14192.173333333332</v>
      </c>
      <c r="AR140" s="100">
        <f>Summary!$C$25+(Summary!$C$26*AR83)+Summary!$C$27</f>
        <v>14192.173333333332</v>
      </c>
      <c r="AS140" s="100">
        <f>Summary!$C$25+(Summary!$C$26*AS83)+Summary!$C$27</f>
        <v>14192.173333333332</v>
      </c>
      <c r="AT140" s="100">
        <f>Summary!$C$25+(Summary!$C$26*AT83)+Summary!$C$27</f>
        <v>14192.173333333332</v>
      </c>
      <c r="AU140" s="100">
        <f>Summary!$C$25+(Summary!$C$26*AU83)+Summary!$C$27</f>
        <v>14192.173333333332</v>
      </c>
      <c r="AV140" s="100">
        <f>Summary!$C$25+(Summary!$C$26*AV83)+Summary!$C$27</f>
        <v>14192.173333333332</v>
      </c>
      <c r="AW140" s="100">
        <f>Summary!$C$25+(Summary!$C$26*AW83)+Summary!$C$27</f>
        <v>14192.173333333332</v>
      </c>
      <c r="AX140" s="100">
        <f>Summary!$C$25+(Summary!$C$26*AX83)+Summary!$C$27</f>
        <v>14192.173333333332</v>
      </c>
      <c r="AY140" s="100">
        <f>Summary!$C$25+(Summary!$C$26*AY83)+Summary!$C$27</f>
        <v>14192.173333333332</v>
      </c>
      <c r="AZ140" s="100">
        <f>Summary!$C$25+(Summary!$C$26*AZ83)+Summary!$C$27</f>
        <v>14192.173333333332</v>
      </c>
      <c r="BA140" s="100">
        <f>Summary!$C$25+(Summary!$C$26*BA83)+Summary!$C$27</f>
        <v>14192.173333333332</v>
      </c>
      <c r="BB140" s="100">
        <f>Summary!$C$25+(Summary!$C$26*BB83)+Summary!$C$27</f>
        <v>14192.173333333332</v>
      </c>
      <c r="BC140" s="100">
        <f>Summary!$C$25+(Summary!$C$26*BC83)+Summary!$C$27</f>
        <v>14192.173333333332</v>
      </c>
      <c r="BD140" s="100">
        <f>Summary!$C$25+(Summary!$C$26*BD83)+Summary!$C$27</f>
        <v>14192.173333333332</v>
      </c>
      <c r="BE140" s="100">
        <f>Summary!$C$25+(Summary!$C$26*BE83)+Summary!$C$27</f>
        <v>14192.173333333332</v>
      </c>
      <c r="BF140" s="100">
        <f>Summary!$C$25+(Summary!$C$26*BF83)+Summary!$C$27</f>
        <v>14192.173333333332</v>
      </c>
      <c r="BG140" s="100">
        <f>Summary!$C$25+(Summary!$C$26*BG83)+Summary!$C$27</f>
        <v>14192.173333333332</v>
      </c>
      <c r="BH140" s="100">
        <f>Summary!$C$25+(Summary!$C$26*BH83)+Summary!$C$27</f>
        <v>14192.173333333332</v>
      </c>
      <c r="BI140" s="100">
        <f>Summary!$C$25+(Summary!$C$26*BI83)+Summary!$C$27</f>
        <v>14192.173333333332</v>
      </c>
      <c r="BJ140" s="100">
        <f>Summary!$C$25+(Summary!$C$26*BJ83)+Summary!$C$27</f>
        <v>14192.173333333332</v>
      </c>
      <c r="BK140" s="100">
        <f>Summary!$C$25+(Summary!$C$26*BK83)+Summary!$C$27</f>
        <v>14192.173333333332</v>
      </c>
      <c r="BL140" s="100">
        <f>Summary!$C$25+(Summary!$C$26*BL83)+Summary!$C$27</f>
        <v>14192.173333333332</v>
      </c>
      <c r="BM140" s="100"/>
      <c r="BN140" s="100"/>
      <c r="BO140" s="100"/>
      <c r="BP140" s="100"/>
    </row>
    <row r="141" spans="1:68" s="97" customFormat="1" ht="15">
      <c r="A141" s="96" t="s">
        <v>172</v>
      </c>
      <c r="B141" s="96"/>
      <c r="V141" s="100">
        <f>Summary!$C$25+(Summary!$C$26*V84)+Summary!$C$27</f>
        <v>5683.333333333333</v>
      </c>
      <c r="W141" s="100">
        <f>Summary!$C$25+(Summary!$C$26*W84)+Summary!$C$27</f>
        <v>5683.333333333333</v>
      </c>
      <c r="X141" s="100">
        <f>Summary!$C$25+(Summary!$C$26*X84)+Summary!$C$27</f>
        <v>5785.333333333333</v>
      </c>
      <c r="Y141" s="100">
        <f>Summary!$C$25+(Summary!$C$26*Y84)+Summary!$C$27</f>
        <v>5921.333333333333</v>
      </c>
      <c r="Z141" s="100">
        <f>Summary!$C$25+(Summary!$C$26*Z84)+Summary!$C$27</f>
        <v>6992.333333333333</v>
      </c>
      <c r="AA141" s="100">
        <f>Summary!$C$25+(Summary!$C$26*AA84)+Summary!$C$27</f>
        <v>8420.333333333332</v>
      </c>
      <c r="AB141" s="100">
        <f>Summary!$C$25+(Summary!$C$26*AB84)+Summary!$C$27</f>
        <v>9572.083333333334</v>
      </c>
      <c r="AC141" s="100">
        <f>Summary!$C$25+(Summary!$C$26*AC84)+Summary!$C$27</f>
        <v>10592.593333333334</v>
      </c>
      <c r="AD141" s="100">
        <f>Summary!$C$25+(Summary!$C$26*AD84)+Summary!$C$27</f>
        <v>10592.593333333334</v>
      </c>
      <c r="AE141" s="100">
        <f>Summary!$C$25+(Summary!$C$26*AE84)+Summary!$C$27</f>
        <v>11792.453333333335</v>
      </c>
      <c r="AF141" s="100">
        <f>Summary!$C$25+(Summary!$C$26*AF84)+Summary!$C$27</f>
        <v>11792.453333333335</v>
      </c>
      <c r="AG141" s="100">
        <f>Summary!$C$25+(Summary!$C$26*AG84)+Summary!$C$27</f>
        <v>11792.453333333335</v>
      </c>
      <c r="AH141" s="100">
        <f>Summary!$C$25+(Summary!$C$26*AH84)+Summary!$C$27</f>
        <v>14192.173333333332</v>
      </c>
      <c r="AI141" s="100">
        <f>Summary!$C$25+(Summary!$C$26*AI84)+Summary!$C$27</f>
        <v>14192.173333333332</v>
      </c>
      <c r="AJ141" s="100">
        <f>Summary!$C$25+(Summary!$C$26*AJ84)+Summary!$C$27</f>
        <v>14192.173333333332</v>
      </c>
      <c r="AK141" s="100">
        <f>Summary!$C$25+(Summary!$C$26*AK84)+Summary!$C$27</f>
        <v>14192.173333333332</v>
      </c>
      <c r="AL141" s="100">
        <f>Summary!$C$25+(Summary!$C$26*AL84)+Summary!$C$27</f>
        <v>14192.173333333332</v>
      </c>
      <c r="AM141" s="100">
        <f>Summary!$C$25+(Summary!$C$26*AM84)+Summary!$C$27</f>
        <v>14192.173333333332</v>
      </c>
      <c r="AN141" s="100">
        <f>Summary!$C$25+(Summary!$C$26*AN84)+Summary!$C$27</f>
        <v>14192.173333333332</v>
      </c>
      <c r="AO141" s="100">
        <f>Summary!$C$25+(Summary!$C$26*AO84)+Summary!$C$27</f>
        <v>14192.173333333332</v>
      </c>
      <c r="AP141" s="100">
        <f>Summary!$C$25+(Summary!$C$26*AP84)+Summary!$C$27</f>
        <v>14192.173333333332</v>
      </c>
      <c r="AQ141" s="100">
        <f>Summary!$C$25+(Summary!$C$26*AQ84)+Summary!$C$27</f>
        <v>14192.173333333332</v>
      </c>
      <c r="AR141" s="100">
        <f>Summary!$C$25+(Summary!$C$26*AR84)+Summary!$C$27</f>
        <v>14192.173333333332</v>
      </c>
      <c r="AS141" s="100">
        <f>Summary!$C$25+(Summary!$C$26*AS84)+Summary!$C$27</f>
        <v>14192.173333333332</v>
      </c>
      <c r="AT141" s="100">
        <f>Summary!$C$25+(Summary!$C$26*AT84)+Summary!$C$27</f>
        <v>14192.173333333332</v>
      </c>
      <c r="AU141" s="100">
        <f>Summary!$C$25+(Summary!$C$26*AU84)+Summary!$C$27</f>
        <v>14192.173333333332</v>
      </c>
      <c r="AV141" s="100">
        <f>Summary!$C$25+(Summary!$C$26*AV84)+Summary!$C$27</f>
        <v>14192.173333333332</v>
      </c>
      <c r="AW141" s="100">
        <f>Summary!$C$25+(Summary!$C$26*AW84)+Summary!$C$27</f>
        <v>14192.173333333332</v>
      </c>
      <c r="AX141" s="100">
        <f>Summary!$C$25+(Summary!$C$26*AX84)+Summary!$C$27</f>
        <v>14192.173333333332</v>
      </c>
      <c r="AY141" s="100">
        <f>Summary!$C$25+(Summary!$C$26*AY84)+Summary!$C$27</f>
        <v>14192.173333333332</v>
      </c>
      <c r="AZ141" s="100">
        <f>Summary!$C$25+(Summary!$C$26*AZ84)+Summary!$C$27</f>
        <v>14192.173333333332</v>
      </c>
      <c r="BA141" s="100">
        <f>Summary!$C$25+(Summary!$C$26*BA84)+Summary!$C$27</f>
        <v>14192.173333333332</v>
      </c>
      <c r="BB141" s="100">
        <f>Summary!$C$25+(Summary!$C$26*BB84)+Summary!$C$27</f>
        <v>14192.173333333332</v>
      </c>
      <c r="BC141" s="100">
        <f>Summary!$C$25+(Summary!$C$26*BC84)+Summary!$C$27</f>
        <v>14192.173333333332</v>
      </c>
      <c r="BD141" s="100">
        <f>Summary!$C$25+(Summary!$C$26*BD84)+Summary!$C$27</f>
        <v>14192.173333333332</v>
      </c>
      <c r="BE141" s="100">
        <f>Summary!$C$25+(Summary!$C$26*BE84)+Summary!$C$27</f>
        <v>14192.173333333332</v>
      </c>
      <c r="BF141" s="100">
        <f>Summary!$C$25+(Summary!$C$26*BF84)+Summary!$C$27</f>
        <v>14192.173333333332</v>
      </c>
      <c r="BG141" s="100">
        <f>Summary!$C$25+(Summary!$C$26*BG84)+Summary!$C$27</f>
        <v>14192.173333333332</v>
      </c>
      <c r="BH141" s="100">
        <f>Summary!$C$25+(Summary!$C$26*BH84)+Summary!$C$27</f>
        <v>14192.173333333332</v>
      </c>
      <c r="BI141" s="100">
        <f>Summary!$C$25+(Summary!$C$26*BI84)+Summary!$C$27</f>
        <v>14192.173333333332</v>
      </c>
      <c r="BJ141" s="100">
        <f>Summary!$C$25+(Summary!$C$26*BJ84)+Summary!$C$27</f>
        <v>14192.173333333332</v>
      </c>
      <c r="BK141" s="100">
        <f>Summary!$C$25+(Summary!$C$26*BK84)+Summary!$C$27</f>
        <v>14192.173333333332</v>
      </c>
      <c r="BL141" s="100">
        <f>Summary!$C$25+(Summary!$C$26*BL84)+Summary!$C$27</f>
        <v>14192.173333333332</v>
      </c>
      <c r="BM141" s="100"/>
      <c r="BN141" s="100"/>
      <c r="BO141" s="100"/>
      <c r="BP141" s="100"/>
    </row>
    <row r="142" spans="1:70" s="97" customFormat="1" ht="15">
      <c r="A142" s="96" t="s">
        <v>189</v>
      </c>
      <c r="B142" s="96"/>
      <c r="W142" s="100">
        <f>Summary!$C$29+(Summary!$C$30*W85)+Summary!$C$31</f>
        <v>7350</v>
      </c>
      <c r="X142" s="100">
        <f>Summary!$C$29+(Summary!$C$30*X85)+Summary!$C$31</f>
        <v>8353</v>
      </c>
      <c r="Y142" s="100">
        <f>Summary!$C$29+(Summary!$C$30*Y85)+Summary!$C$31</f>
        <v>10359</v>
      </c>
      <c r="Z142" s="100">
        <f>Summary!$C$29+(Summary!$C$30*Z85)+Summary!$C$31</f>
        <v>11362</v>
      </c>
      <c r="AA142" s="100">
        <f>Summary!$C$29+(Summary!$C$30*AA85)+Summary!$C$31</f>
        <v>11362</v>
      </c>
      <c r="AB142" s="100">
        <f>Summary!$C$29+(Summary!$C$30*AB85)+Summary!$C$31</f>
        <v>12365</v>
      </c>
      <c r="AC142" s="100">
        <f>Summary!$C$29+(Summary!$C$30*AC85)+Summary!$C$31</f>
        <v>13895</v>
      </c>
      <c r="AD142" s="100">
        <f>Summary!$C$29+(Summary!$C$30*AD85)+Summary!$C$31</f>
        <v>15204</v>
      </c>
      <c r="AE142" s="100">
        <f>Summary!$C$29+(Summary!$C$30*AE85)+Summary!$C$31</f>
        <v>15204</v>
      </c>
      <c r="AF142" s="100">
        <f>Summary!$C$29+(Summary!$C$30*AF85)+Summary!$C$31</f>
        <v>16513</v>
      </c>
      <c r="AG142" s="100">
        <f>Summary!$C$29+(Summary!$C$30*AG85)+Summary!$C$31</f>
        <v>17822</v>
      </c>
      <c r="AH142" s="100">
        <f>Summary!$C$29+(Summary!$C$30*AH85)+Summary!$C$31</f>
        <v>19131</v>
      </c>
      <c r="AI142" s="100">
        <f>Summary!$C$29+(Summary!$C$30*AI85)+Summary!$C$31</f>
        <v>20440</v>
      </c>
      <c r="AJ142" s="100">
        <f>Summary!$C$29+(Summary!$C$30*AJ85)+Summary!$C$31</f>
        <v>21749</v>
      </c>
      <c r="AK142" s="100">
        <f>Summary!$C$29+(Summary!$C$30*AK85)+Summary!$C$31</f>
        <v>21749</v>
      </c>
      <c r="AL142" s="100">
        <f>Summary!$C$29+(Summary!$C$30*AL85)+Summary!$C$31</f>
        <v>21749</v>
      </c>
      <c r="AM142" s="100">
        <f>Summary!$C$29+(Summary!$C$30*AM85)+Summary!$C$31</f>
        <v>21749</v>
      </c>
      <c r="AN142" s="100">
        <f>Summary!$C$29+(Summary!$C$30*AN85)+Summary!$C$31</f>
        <v>21749</v>
      </c>
      <c r="AO142" s="100">
        <f>Summary!$C$29+(Summary!$C$30*AO85)+Summary!$C$31</f>
        <v>21749</v>
      </c>
      <c r="AP142" s="100">
        <f>Summary!$C$29+(Summary!$C$30*AP85)+Summary!$C$31</f>
        <v>21749</v>
      </c>
      <c r="AQ142" s="100">
        <f>Summary!$C$29+(Summary!$C$30*AQ85)+Summary!$C$31</f>
        <v>21749</v>
      </c>
      <c r="AR142" s="100">
        <f>Summary!$C$29+(Summary!$C$30*AR85)+Summary!$C$31</f>
        <v>21749</v>
      </c>
      <c r="AS142" s="100">
        <f>Summary!$C$29+(Summary!$C$30*AS85)+Summary!$C$31</f>
        <v>21749</v>
      </c>
      <c r="AT142" s="100">
        <f>Summary!$C$29+(Summary!$C$30*AT85)+Summary!$C$31</f>
        <v>21749</v>
      </c>
      <c r="AU142" s="100">
        <f>Summary!$C$29+(Summary!$C$30*AU85)+Summary!$C$31</f>
        <v>21749</v>
      </c>
      <c r="AV142" s="100">
        <f>Summary!$C$29+(Summary!$C$30*AV85)+Summary!$C$31</f>
        <v>21749</v>
      </c>
      <c r="AW142" s="100">
        <f>Summary!$C$29+(Summary!$C$30*AW85)+Summary!$C$31</f>
        <v>21749</v>
      </c>
      <c r="AX142" s="100">
        <f>Summary!$C$29+(Summary!$C$30*AX85)+Summary!$C$31</f>
        <v>21749</v>
      </c>
      <c r="AY142" s="100">
        <f>Summary!$C$29+(Summary!$C$30*AY85)+Summary!$C$31</f>
        <v>21749</v>
      </c>
      <c r="AZ142" s="100">
        <f>Summary!$C$29+(Summary!$C$30*AZ85)+Summary!$C$31</f>
        <v>21749</v>
      </c>
      <c r="BA142" s="100">
        <f>Summary!$C$29+(Summary!$C$30*BA85)+Summary!$C$31</f>
        <v>21749</v>
      </c>
      <c r="BB142" s="100">
        <f>Summary!$C$29+(Summary!$C$30*BB85)+Summary!$C$31</f>
        <v>21749</v>
      </c>
      <c r="BC142" s="100">
        <f>Summary!$C$29+(Summary!$C$30*BC85)+Summary!$C$31</f>
        <v>21749</v>
      </c>
      <c r="BD142" s="100">
        <f>Summary!$C$29+(Summary!$C$30*BD85)+Summary!$C$31</f>
        <v>21749</v>
      </c>
      <c r="BE142" s="100">
        <f>Summary!$C$29+(Summary!$C$30*BE85)+Summary!$C$31</f>
        <v>21749</v>
      </c>
      <c r="BF142" s="100">
        <f>Summary!$C$29+(Summary!$C$30*BF85)+Summary!$C$31</f>
        <v>21749</v>
      </c>
      <c r="BG142" s="100">
        <f>Summary!$C$29+(Summary!$C$30*BG85)+Summary!$C$31</f>
        <v>21749</v>
      </c>
      <c r="BH142" s="100">
        <f>Summary!$C$29+(Summary!$C$30*BH85)+Summary!$C$31</f>
        <v>21749</v>
      </c>
      <c r="BI142" s="100">
        <f>Summary!$C$29+(Summary!$C$30*BI85)+Summary!$C$31</f>
        <v>21749</v>
      </c>
      <c r="BJ142" s="100">
        <f>Summary!$C$29+(Summary!$C$30*BJ85)+Summary!$C$31</f>
        <v>21749</v>
      </c>
      <c r="BK142" s="100">
        <f>Summary!$C$29+(Summary!$C$30*BK85)+Summary!$C$31</f>
        <v>21749</v>
      </c>
      <c r="BL142" s="100">
        <f>Summary!$C$29+(Summary!$C$30*BL85)+Summary!$C$31</f>
        <v>21749</v>
      </c>
      <c r="BM142" s="100"/>
      <c r="BN142" s="100"/>
      <c r="BO142" s="100"/>
      <c r="BP142" s="100"/>
      <c r="BQ142" s="100"/>
      <c r="BR142" s="100"/>
    </row>
    <row r="143" spans="1:69" s="97" customFormat="1" ht="15">
      <c r="A143" s="96" t="s">
        <v>173</v>
      </c>
      <c r="B143" s="96"/>
      <c r="W143" s="100">
        <f>Summary!$C$25+(Summary!$C$26*W86)+Summary!$C$27</f>
        <v>5683.333333333333</v>
      </c>
      <c r="X143" s="100">
        <f>Summary!$C$25+(Summary!$C$26*X86)+Summary!$C$27</f>
        <v>5785.333333333333</v>
      </c>
      <c r="Y143" s="100">
        <f>Summary!$C$25+(Summary!$C$26*Y86)+Summary!$C$27</f>
        <v>5921.333333333333</v>
      </c>
      <c r="Z143" s="100">
        <f>Summary!$C$25+(Summary!$C$26*Z86)+Summary!$C$27</f>
        <v>6992.333333333333</v>
      </c>
      <c r="AA143" s="100">
        <f>Summary!$C$25+(Summary!$C$26*AA86)+Summary!$C$27</f>
        <v>8420.333333333332</v>
      </c>
      <c r="AB143" s="100">
        <f>Summary!$C$25+(Summary!$C$26*AB86)+Summary!$C$27</f>
        <v>9572.083333333334</v>
      </c>
      <c r="AC143" s="100">
        <f>Summary!$C$25+(Summary!$C$26*AC86)+Summary!$C$27</f>
        <v>10592.593333333334</v>
      </c>
      <c r="AD143" s="100">
        <f>Summary!$C$25+(Summary!$C$26*AD86)+Summary!$C$27</f>
        <v>10592.593333333334</v>
      </c>
      <c r="AE143" s="100">
        <f>Summary!$C$25+(Summary!$C$26*AE86)+Summary!$C$27</f>
        <v>11792.453333333335</v>
      </c>
      <c r="AF143" s="100">
        <f>Summary!$C$25+(Summary!$C$26*AF86)+Summary!$C$27</f>
        <v>11792.453333333335</v>
      </c>
      <c r="AG143" s="100">
        <f>Summary!$C$25+(Summary!$C$26*AG86)+Summary!$C$27</f>
        <v>11792.453333333335</v>
      </c>
      <c r="AH143" s="100">
        <f>Summary!$C$25+(Summary!$C$26*AH86)+Summary!$C$27</f>
        <v>14192.173333333332</v>
      </c>
      <c r="AI143" s="100">
        <f>Summary!$C$25+(Summary!$C$26*AI86)+Summary!$C$27</f>
        <v>14192.173333333332</v>
      </c>
      <c r="AJ143" s="100">
        <f>Summary!$C$25+(Summary!$C$26*AJ86)+Summary!$C$27</f>
        <v>14192.173333333332</v>
      </c>
      <c r="AK143" s="100">
        <f>Summary!$C$25+(Summary!$C$26*AK86)+Summary!$C$27</f>
        <v>14192.173333333332</v>
      </c>
      <c r="AL143" s="100">
        <f>Summary!$C$25+(Summary!$C$26*AL86)+Summary!$C$27</f>
        <v>14192.173333333332</v>
      </c>
      <c r="AM143" s="100">
        <f>Summary!$C$25+(Summary!$C$26*AM86)+Summary!$C$27</f>
        <v>14192.173333333332</v>
      </c>
      <c r="AN143" s="100">
        <f>Summary!$C$25+(Summary!$C$26*AN86)+Summary!$C$27</f>
        <v>14192.173333333332</v>
      </c>
      <c r="AO143" s="100">
        <f>Summary!$C$25+(Summary!$C$26*AO86)+Summary!$C$27</f>
        <v>14192.173333333332</v>
      </c>
      <c r="AP143" s="100">
        <f>Summary!$C$25+(Summary!$C$26*AP86)+Summary!$C$27</f>
        <v>14192.173333333332</v>
      </c>
      <c r="AQ143" s="100">
        <f>Summary!$C$25+(Summary!$C$26*AQ86)+Summary!$C$27</f>
        <v>14192.173333333332</v>
      </c>
      <c r="AR143" s="100">
        <f>Summary!$C$25+(Summary!$C$26*AR86)+Summary!$C$27</f>
        <v>14192.173333333332</v>
      </c>
      <c r="AS143" s="100">
        <f>Summary!$C$25+(Summary!$C$26*AS86)+Summary!$C$27</f>
        <v>14192.173333333332</v>
      </c>
      <c r="AT143" s="100">
        <f>Summary!$C$25+(Summary!$C$26*AT86)+Summary!$C$27</f>
        <v>14192.173333333332</v>
      </c>
      <c r="AU143" s="100">
        <f>Summary!$C$25+(Summary!$C$26*AU86)+Summary!$C$27</f>
        <v>14192.173333333332</v>
      </c>
      <c r="AV143" s="100">
        <f>Summary!$C$25+(Summary!$C$26*AV86)+Summary!$C$27</f>
        <v>14192.173333333332</v>
      </c>
      <c r="AW143" s="100">
        <f>Summary!$C$25+(Summary!$C$26*AW86)+Summary!$C$27</f>
        <v>14192.173333333332</v>
      </c>
      <c r="AX143" s="100">
        <f>Summary!$C$25+(Summary!$C$26*AX86)+Summary!$C$27</f>
        <v>14192.173333333332</v>
      </c>
      <c r="AY143" s="100">
        <f>Summary!$C$25+(Summary!$C$26*AY86)+Summary!$C$27</f>
        <v>14192.173333333332</v>
      </c>
      <c r="AZ143" s="100">
        <f>Summary!$C$25+(Summary!$C$26*AZ86)+Summary!$C$27</f>
        <v>14192.173333333332</v>
      </c>
      <c r="BA143" s="100">
        <f>Summary!$C$25+(Summary!$C$26*BA86)+Summary!$C$27</f>
        <v>14192.173333333332</v>
      </c>
      <c r="BB143" s="100">
        <f>Summary!$C$25+(Summary!$C$26*BB86)+Summary!$C$27</f>
        <v>14192.173333333332</v>
      </c>
      <c r="BC143" s="100">
        <f>Summary!$C$25+(Summary!$C$26*BC86)+Summary!$C$27</f>
        <v>14192.173333333332</v>
      </c>
      <c r="BD143" s="100">
        <f>Summary!$C$25+(Summary!$C$26*BD86)+Summary!$C$27</f>
        <v>14192.173333333332</v>
      </c>
      <c r="BE143" s="100">
        <f>Summary!$C$25+(Summary!$C$26*BE86)+Summary!$C$27</f>
        <v>14192.173333333332</v>
      </c>
      <c r="BF143" s="100">
        <f>Summary!$C$25+(Summary!$C$26*BF86)+Summary!$C$27</f>
        <v>14192.173333333332</v>
      </c>
      <c r="BG143" s="100">
        <f>Summary!$C$25+(Summary!$C$26*BG86)+Summary!$C$27</f>
        <v>14192.173333333332</v>
      </c>
      <c r="BH143" s="100">
        <f>Summary!$C$25+(Summary!$C$26*BH86)+Summary!$C$27</f>
        <v>14192.173333333332</v>
      </c>
      <c r="BI143" s="100">
        <f>Summary!$C$25+(Summary!$C$26*BI86)+Summary!$C$27</f>
        <v>14192.173333333332</v>
      </c>
      <c r="BJ143" s="100">
        <f>Summary!$C$25+(Summary!$C$26*BJ86)+Summary!$C$27</f>
        <v>14192.173333333332</v>
      </c>
      <c r="BK143" s="100">
        <f>Summary!$C$25+(Summary!$C$26*BK86)+Summary!$C$27</f>
        <v>14192.173333333332</v>
      </c>
      <c r="BL143" s="100">
        <f>Summary!$C$25+(Summary!$C$26*BL86)+Summary!$C$27</f>
        <v>14192.173333333332</v>
      </c>
      <c r="BM143" s="100"/>
      <c r="BN143" s="100"/>
      <c r="BO143" s="100"/>
      <c r="BP143" s="100"/>
      <c r="BQ143" s="100"/>
    </row>
    <row r="144" spans="1:73" s="97" customFormat="1" ht="15">
      <c r="A144" s="96" t="s">
        <v>174</v>
      </c>
      <c r="B144" s="96"/>
      <c r="AA144" s="100">
        <f>Summary!$C$25+(Summary!$C$26*AA87)+Summary!$C$27</f>
        <v>5683.333333333333</v>
      </c>
      <c r="AB144" s="100">
        <f>Summary!$C$25+(Summary!$C$26*AB87)+Summary!$C$27</f>
        <v>5785.333333333333</v>
      </c>
      <c r="AC144" s="100">
        <f>Summary!$C$25+(Summary!$C$26*AC87)+Summary!$C$27</f>
        <v>5921.333333333333</v>
      </c>
      <c r="AD144" s="100">
        <f>Summary!$C$25+(Summary!$C$26*AD87)+Summary!$C$27</f>
        <v>6992.333333333333</v>
      </c>
      <c r="AE144" s="100">
        <f>Summary!$C$25+(Summary!$C$26*AE87)+Summary!$C$27</f>
        <v>8420.333333333332</v>
      </c>
      <c r="AF144" s="100">
        <f>Summary!$C$25+(Summary!$C$26*AF87)+Summary!$C$27</f>
        <v>9572.083333333334</v>
      </c>
      <c r="AG144" s="100">
        <f>Summary!$C$25+(Summary!$C$26*AG87)+Summary!$C$27</f>
        <v>10592.593333333334</v>
      </c>
      <c r="AH144" s="100">
        <f>Summary!$C$25+(Summary!$C$26*AH87)+Summary!$C$27</f>
        <v>10592.593333333334</v>
      </c>
      <c r="AI144" s="100">
        <f>Summary!$C$25+(Summary!$C$26*AI87)+Summary!$C$27</f>
        <v>11792.453333333335</v>
      </c>
      <c r="AJ144" s="100">
        <f>Summary!$C$25+(Summary!$C$26*AJ87)+Summary!$C$27</f>
        <v>11792.453333333335</v>
      </c>
      <c r="AK144" s="100">
        <f>Summary!$C$25+(Summary!$C$26*AK87)+Summary!$C$27</f>
        <v>11792.453333333335</v>
      </c>
      <c r="AL144" s="100">
        <f>Summary!$C$25+(Summary!$C$26*AL87)+Summary!$C$27</f>
        <v>14192.173333333332</v>
      </c>
      <c r="AM144" s="100">
        <f>Summary!$C$25+(Summary!$C$26*AM87)+Summary!$C$27</f>
        <v>14192.173333333332</v>
      </c>
      <c r="AN144" s="100">
        <f>Summary!$C$25+(Summary!$C$26*AN87)+Summary!$C$27</f>
        <v>14192.173333333332</v>
      </c>
      <c r="AO144" s="100">
        <f>Summary!$C$25+(Summary!$C$26*AO87)+Summary!$C$27</f>
        <v>14192.173333333332</v>
      </c>
      <c r="AP144" s="100">
        <f>Summary!$C$25+(Summary!$C$26*AP87)+Summary!$C$27</f>
        <v>14192.173333333332</v>
      </c>
      <c r="AQ144" s="100">
        <f>Summary!$C$25+(Summary!$C$26*AQ87)+Summary!$C$27</f>
        <v>14192.173333333332</v>
      </c>
      <c r="AR144" s="100">
        <f>Summary!$C$25+(Summary!$C$26*AR87)+Summary!$C$27</f>
        <v>14192.173333333332</v>
      </c>
      <c r="AS144" s="100">
        <f>Summary!$C$25+(Summary!$C$26*AS87)+Summary!$C$27</f>
        <v>14192.173333333332</v>
      </c>
      <c r="AT144" s="100">
        <f>Summary!$C$25+(Summary!$C$26*AT87)+Summary!$C$27</f>
        <v>14192.173333333332</v>
      </c>
      <c r="AU144" s="100">
        <f>Summary!$C$25+(Summary!$C$26*AU87)+Summary!$C$27</f>
        <v>14192.173333333332</v>
      </c>
      <c r="AV144" s="100">
        <f>Summary!$C$25+(Summary!$C$26*AV87)+Summary!$C$27</f>
        <v>14192.173333333332</v>
      </c>
      <c r="AW144" s="100">
        <f>Summary!$C$25+(Summary!$C$26*AW87)+Summary!$C$27</f>
        <v>14192.173333333332</v>
      </c>
      <c r="AX144" s="100">
        <f>Summary!$C$25+(Summary!$C$26*AX87)+Summary!$C$27</f>
        <v>14192.173333333332</v>
      </c>
      <c r="AY144" s="100">
        <f>Summary!$C$25+(Summary!$C$26*AY87)+Summary!$C$27</f>
        <v>14192.173333333332</v>
      </c>
      <c r="AZ144" s="100">
        <f>Summary!$C$25+(Summary!$C$26*AZ87)+Summary!$C$27</f>
        <v>14192.173333333332</v>
      </c>
      <c r="BA144" s="100">
        <f>Summary!$C$25+(Summary!$C$26*BA87)+Summary!$C$27</f>
        <v>14192.173333333332</v>
      </c>
      <c r="BB144" s="100">
        <f>Summary!$C$25+(Summary!$C$26*BB87)+Summary!$C$27</f>
        <v>14192.173333333332</v>
      </c>
      <c r="BC144" s="100">
        <f>Summary!$C$25+(Summary!$C$26*BC87)+Summary!$C$27</f>
        <v>14192.173333333332</v>
      </c>
      <c r="BD144" s="100">
        <f>Summary!$C$25+(Summary!$C$26*BD87)+Summary!$C$27</f>
        <v>14192.173333333332</v>
      </c>
      <c r="BE144" s="100">
        <f>Summary!$C$25+(Summary!$C$26*BE87)+Summary!$C$27</f>
        <v>14192.173333333332</v>
      </c>
      <c r="BF144" s="100">
        <f>Summary!$C$25+(Summary!$C$26*BF87)+Summary!$C$27</f>
        <v>14192.173333333332</v>
      </c>
      <c r="BG144" s="100">
        <f>Summary!$C$25+(Summary!$C$26*BG87)+Summary!$C$27</f>
        <v>14192.173333333332</v>
      </c>
      <c r="BH144" s="100">
        <f>Summary!$C$25+(Summary!$C$26*BH87)+Summary!$C$27</f>
        <v>14192.173333333332</v>
      </c>
      <c r="BI144" s="100">
        <f>Summary!$C$25+(Summary!$C$26*BI87)+Summary!$C$27</f>
        <v>14192.173333333332</v>
      </c>
      <c r="BJ144" s="100">
        <f>Summary!$C$25+(Summary!$C$26*BJ87)+Summary!$C$27</f>
        <v>14192.173333333332</v>
      </c>
      <c r="BK144" s="100">
        <f>Summary!$C$25+(Summary!$C$26*BK87)+Summary!$C$27</f>
        <v>14192.173333333332</v>
      </c>
      <c r="BL144" s="100">
        <f>Summary!$C$25+(Summary!$C$26*BL87)+Summary!$C$27</f>
        <v>14192.173333333332</v>
      </c>
      <c r="BM144" s="100"/>
      <c r="BN144" s="100"/>
      <c r="BO144" s="100"/>
      <c r="BP144" s="100"/>
      <c r="BQ144" s="100"/>
      <c r="BR144" s="100"/>
      <c r="BS144" s="100"/>
      <c r="BT144" s="100"/>
      <c r="BU144" s="100"/>
    </row>
    <row r="145" spans="1:74" s="97" customFormat="1" ht="15">
      <c r="A145" s="96" t="s">
        <v>175</v>
      </c>
      <c r="B145" s="96"/>
      <c r="AB145" s="100">
        <f>Summary!$C$25+(Summary!$C$26*AB88)+Summary!$C$27</f>
        <v>5683.333333333333</v>
      </c>
      <c r="AC145" s="100">
        <f>Summary!$C$25+(Summary!$C$26*AC88)+Summary!$C$27</f>
        <v>5785.333333333333</v>
      </c>
      <c r="AD145" s="100">
        <f>Summary!$C$25+(Summary!$C$26*AD88)+Summary!$C$27</f>
        <v>5921.333333333333</v>
      </c>
      <c r="AE145" s="100">
        <f>Summary!$C$25+(Summary!$C$26*AE88)+Summary!$C$27</f>
        <v>6992.333333333333</v>
      </c>
      <c r="AF145" s="100">
        <f>Summary!$C$25+(Summary!$C$26*AF88)+Summary!$C$27</f>
        <v>8420.333333333332</v>
      </c>
      <c r="AG145" s="100">
        <f>Summary!$C$25+(Summary!$C$26*AG88)+Summary!$C$27</f>
        <v>9572.083333333334</v>
      </c>
      <c r="AH145" s="100">
        <f>Summary!$C$25+(Summary!$C$26*AH88)+Summary!$C$27</f>
        <v>10592.593333333334</v>
      </c>
      <c r="AI145" s="100">
        <f>Summary!$C$25+(Summary!$C$26*AI88)+Summary!$C$27</f>
        <v>10592.593333333334</v>
      </c>
      <c r="AJ145" s="100">
        <f>Summary!$C$25+(Summary!$C$26*AJ88)+Summary!$C$27</f>
        <v>11792.453333333335</v>
      </c>
      <c r="AK145" s="100">
        <f>Summary!$C$25+(Summary!$C$26*AK88)+Summary!$C$27</f>
        <v>11792.453333333335</v>
      </c>
      <c r="AL145" s="100">
        <f>Summary!$C$25+(Summary!$C$26*AL88)+Summary!$C$27</f>
        <v>11792.453333333335</v>
      </c>
      <c r="AM145" s="100">
        <f>Summary!$C$25+(Summary!$C$26*AM88)+Summary!$C$27</f>
        <v>14192.173333333332</v>
      </c>
      <c r="AN145" s="100">
        <f>Summary!$C$25+(Summary!$C$26*AN88)+Summary!$C$27</f>
        <v>14192.173333333332</v>
      </c>
      <c r="AO145" s="100">
        <f>Summary!$C$25+(Summary!$C$26*AO88)+Summary!$C$27</f>
        <v>14192.173333333332</v>
      </c>
      <c r="AP145" s="100">
        <f>Summary!$C$25+(Summary!$C$26*AP88)+Summary!$C$27</f>
        <v>14192.173333333332</v>
      </c>
      <c r="AQ145" s="100">
        <f>Summary!$C$25+(Summary!$C$26*AQ88)+Summary!$C$27</f>
        <v>14192.173333333332</v>
      </c>
      <c r="AR145" s="100">
        <f>Summary!$C$25+(Summary!$C$26*AR88)+Summary!$C$27</f>
        <v>14192.173333333332</v>
      </c>
      <c r="AS145" s="100">
        <f>Summary!$C$25+(Summary!$C$26*AS88)+Summary!$C$27</f>
        <v>14192.173333333332</v>
      </c>
      <c r="AT145" s="100">
        <f>Summary!$C$25+(Summary!$C$26*AT88)+Summary!$C$27</f>
        <v>14192.173333333332</v>
      </c>
      <c r="AU145" s="100">
        <f>Summary!$C$25+(Summary!$C$26*AU88)+Summary!$C$27</f>
        <v>14192.173333333332</v>
      </c>
      <c r="AV145" s="100">
        <f>Summary!$C$25+(Summary!$C$26*AV88)+Summary!$C$27</f>
        <v>14192.173333333332</v>
      </c>
      <c r="AW145" s="100">
        <f>Summary!$C$25+(Summary!$C$26*AW88)+Summary!$C$27</f>
        <v>14192.173333333332</v>
      </c>
      <c r="AX145" s="100">
        <f>Summary!$C$25+(Summary!$C$26*AX88)+Summary!$C$27</f>
        <v>14192.173333333332</v>
      </c>
      <c r="AY145" s="100">
        <f>Summary!$C$25+(Summary!$C$26*AY88)+Summary!$C$27</f>
        <v>14192.173333333332</v>
      </c>
      <c r="AZ145" s="100">
        <f>Summary!$C$25+(Summary!$C$26*AZ88)+Summary!$C$27</f>
        <v>14192.173333333332</v>
      </c>
      <c r="BA145" s="100">
        <f>Summary!$C$25+(Summary!$C$26*BA88)+Summary!$C$27</f>
        <v>14192.173333333332</v>
      </c>
      <c r="BB145" s="100">
        <f>Summary!$C$25+(Summary!$C$26*BB88)+Summary!$C$27</f>
        <v>14192.173333333332</v>
      </c>
      <c r="BC145" s="100">
        <f>Summary!$C$25+(Summary!$C$26*BC88)+Summary!$C$27</f>
        <v>14192.173333333332</v>
      </c>
      <c r="BD145" s="100">
        <f>Summary!$C$25+(Summary!$C$26*BD88)+Summary!$C$27</f>
        <v>14192.173333333332</v>
      </c>
      <c r="BE145" s="100">
        <f>Summary!$C$25+(Summary!$C$26*BE88)+Summary!$C$27</f>
        <v>14192.173333333332</v>
      </c>
      <c r="BF145" s="100">
        <f>Summary!$C$25+(Summary!$C$26*BF88)+Summary!$C$27</f>
        <v>14192.173333333332</v>
      </c>
      <c r="BG145" s="100">
        <f>Summary!$C$25+(Summary!$C$26*BG88)+Summary!$C$27</f>
        <v>14192.173333333332</v>
      </c>
      <c r="BH145" s="100">
        <f>Summary!$C$25+(Summary!$C$26*BH88)+Summary!$C$27</f>
        <v>14192.173333333332</v>
      </c>
      <c r="BI145" s="100">
        <f>Summary!$C$25+(Summary!$C$26*BI88)+Summary!$C$27</f>
        <v>14192.173333333332</v>
      </c>
      <c r="BJ145" s="100">
        <f>Summary!$C$25+(Summary!$C$26*BJ88)+Summary!$C$27</f>
        <v>14192.173333333332</v>
      </c>
      <c r="BK145" s="100">
        <f>Summary!$C$25+(Summary!$C$26*BK88)+Summary!$C$27</f>
        <v>14192.173333333332</v>
      </c>
      <c r="BL145" s="100">
        <f>Summary!$C$25+(Summary!$C$26*BL88)+Summary!$C$27</f>
        <v>14192.173333333332</v>
      </c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</row>
    <row r="146" spans="1:74" s="97" customFormat="1" ht="15">
      <c r="A146" s="96" t="s">
        <v>176</v>
      </c>
      <c r="B146" s="96"/>
      <c r="AB146" s="100">
        <f>Summary!$C$25+(Summary!$C$26*AB89)+Summary!$C$27</f>
        <v>5683.333333333333</v>
      </c>
      <c r="AC146" s="100">
        <f>Summary!$C$25+(Summary!$C$26*AC89)+Summary!$C$27</f>
        <v>5785.333333333333</v>
      </c>
      <c r="AD146" s="100">
        <f>Summary!$C$25+(Summary!$C$26*AD89)+Summary!$C$27</f>
        <v>5921.333333333333</v>
      </c>
      <c r="AE146" s="100">
        <f>Summary!$C$25+(Summary!$C$26*AE89)+Summary!$C$27</f>
        <v>6992.333333333333</v>
      </c>
      <c r="AF146" s="100">
        <f>Summary!$C$25+(Summary!$C$26*AF89)+Summary!$C$27</f>
        <v>8420.333333333332</v>
      </c>
      <c r="AG146" s="100">
        <f>Summary!$C$25+(Summary!$C$26*AG89)+Summary!$C$27</f>
        <v>9572.083333333334</v>
      </c>
      <c r="AH146" s="100">
        <f>Summary!$C$25+(Summary!$C$26*AH89)+Summary!$C$27</f>
        <v>10592.593333333334</v>
      </c>
      <c r="AI146" s="100">
        <f>Summary!$C$25+(Summary!$C$26*AI89)+Summary!$C$27</f>
        <v>10592.593333333334</v>
      </c>
      <c r="AJ146" s="100">
        <f>Summary!$C$25+(Summary!$C$26*AJ89)+Summary!$C$27</f>
        <v>11792.453333333335</v>
      </c>
      <c r="AK146" s="100">
        <f>Summary!$C$25+(Summary!$C$26*AK89)+Summary!$C$27</f>
        <v>11792.453333333335</v>
      </c>
      <c r="AL146" s="100">
        <f>Summary!$C$25+(Summary!$C$26*AL89)+Summary!$C$27</f>
        <v>11792.453333333335</v>
      </c>
      <c r="AM146" s="100">
        <f>Summary!$C$25+(Summary!$C$26*AM89)+Summary!$C$27</f>
        <v>14192.173333333332</v>
      </c>
      <c r="AN146" s="100">
        <f>Summary!$C$25+(Summary!$C$26*AN89)+Summary!$C$27</f>
        <v>14192.173333333332</v>
      </c>
      <c r="AO146" s="100">
        <f>Summary!$C$25+(Summary!$C$26*AO89)+Summary!$C$27</f>
        <v>14192.173333333332</v>
      </c>
      <c r="AP146" s="100">
        <f>Summary!$C$25+(Summary!$C$26*AP89)+Summary!$C$27</f>
        <v>14192.173333333332</v>
      </c>
      <c r="AQ146" s="100">
        <f>Summary!$C$25+(Summary!$C$26*AQ89)+Summary!$C$27</f>
        <v>14192.173333333332</v>
      </c>
      <c r="AR146" s="100">
        <f>Summary!$C$25+(Summary!$C$26*AR89)+Summary!$C$27</f>
        <v>14192.173333333332</v>
      </c>
      <c r="AS146" s="100">
        <f>Summary!$C$25+(Summary!$C$26*AS89)+Summary!$C$27</f>
        <v>14192.173333333332</v>
      </c>
      <c r="AT146" s="100">
        <f>Summary!$C$25+(Summary!$C$26*AT89)+Summary!$C$27</f>
        <v>14192.173333333332</v>
      </c>
      <c r="AU146" s="100">
        <f>Summary!$C$25+(Summary!$C$26*AU89)+Summary!$C$27</f>
        <v>14192.173333333332</v>
      </c>
      <c r="AV146" s="100">
        <f>Summary!$C$25+(Summary!$C$26*AV89)+Summary!$C$27</f>
        <v>14192.173333333332</v>
      </c>
      <c r="AW146" s="100">
        <f>Summary!$C$25+(Summary!$C$26*AW89)+Summary!$C$27</f>
        <v>14192.173333333332</v>
      </c>
      <c r="AX146" s="100">
        <f>Summary!$C$25+(Summary!$C$26*AX89)+Summary!$C$27</f>
        <v>14192.173333333332</v>
      </c>
      <c r="AY146" s="100">
        <f>Summary!$C$25+(Summary!$C$26*AY89)+Summary!$C$27</f>
        <v>14192.173333333332</v>
      </c>
      <c r="AZ146" s="100">
        <f>Summary!$C$25+(Summary!$C$26*AZ89)+Summary!$C$27</f>
        <v>14192.173333333332</v>
      </c>
      <c r="BA146" s="100">
        <f>Summary!$C$25+(Summary!$C$26*BA89)+Summary!$C$27</f>
        <v>14192.173333333332</v>
      </c>
      <c r="BB146" s="100">
        <f>Summary!$C$25+(Summary!$C$26*BB89)+Summary!$C$27</f>
        <v>14192.173333333332</v>
      </c>
      <c r="BC146" s="100">
        <f>Summary!$C$25+(Summary!$C$26*BC89)+Summary!$C$27</f>
        <v>14192.173333333332</v>
      </c>
      <c r="BD146" s="100">
        <f>Summary!$C$25+(Summary!$C$26*BD89)+Summary!$C$27</f>
        <v>14192.173333333332</v>
      </c>
      <c r="BE146" s="100">
        <f>Summary!$C$25+(Summary!$C$26*BE89)+Summary!$C$27</f>
        <v>14192.173333333332</v>
      </c>
      <c r="BF146" s="100">
        <f>Summary!$C$25+(Summary!$C$26*BF89)+Summary!$C$27</f>
        <v>14192.173333333332</v>
      </c>
      <c r="BG146" s="100">
        <f>Summary!$C$25+(Summary!$C$26*BG89)+Summary!$C$27</f>
        <v>14192.173333333332</v>
      </c>
      <c r="BH146" s="100">
        <f>Summary!$C$25+(Summary!$C$26*BH89)+Summary!$C$27</f>
        <v>14192.173333333332</v>
      </c>
      <c r="BI146" s="100">
        <f>Summary!$C$25+(Summary!$C$26*BI89)+Summary!$C$27</f>
        <v>14192.173333333332</v>
      </c>
      <c r="BJ146" s="100">
        <f>Summary!$C$25+(Summary!$C$26*BJ89)+Summary!$C$27</f>
        <v>14192.173333333332</v>
      </c>
      <c r="BK146" s="100">
        <f>Summary!$C$25+(Summary!$C$26*BK89)+Summary!$C$27</f>
        <v>14192.173333333332</v>
      </c>
      <c r="BL146" s="100">
        <f>Summary!$C$25+(Summary!$C$26*BL89)+Summary!$C$27</f>
        <v>14192.173333333332</v>
      </c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</row>
    <row r="147" spans="1:78" s="97" customFormat="1" ht="15">
      <c r="A147" s="96" t="s">
        <v>177</v>
      </c>
      <c r="B147" s="96"/>
      <c r="AF147" s="100">
        <f>Summary!$C$25+(Summary!$C$26*AF90)+Summary!$C$27</f>
        <v>5683.333333333333</v>
      </c>
      <c r="AG147" s="100">
        <f>Summary!$C$25+(Summary!$C$26*AG90)+Summary!$C$27</f>
        <v>5785.333333333333</v>
      </c>
      <c r="AH147" s="100">
        <f>Summary!$C$25+(Summary!$C$26*AH90)+Summary!$C$27</f>
        <v>5921.333333333333</v>
      </c>
      <c r="AI147" s="100">
        <f>Summary!$C$25+(Summary!$C$26*AI90)+Summary!$C$27</f>
        <v>6992.333333333333</v>
      </c>
      <c r="AJ147" s="100">
        <f>Summary!$C$25+(Summary!$C$26*AJ90)+Summary!$C$27</f>
        <v>8420.333333333332</v>
      </c>
      <c r="AK147" s="100">
        <f>Summary!$C$25+(Summary!$C$26*AK90)+Summary!$C$27</f>
        <v>9572.083333333334</v>
      </c>
      <c r="AL147" s="100">
        <f>Summary!$C$25+(Summary!$C$26*AL90)+Summary!$C$27</f>
        <v>10592.593333333334</v>
      </c>
      <c r="AM147" s="100">
        <f>Summary!$C$25+(Summary!$C$26*AM90)+Summary!$C$27</f>
        <v>10592.593333333334</v>
      </c>
      <c r="AN147" s="100">
        <f>Summary!$C$25+(Summary!$C$26*AN90)+Summary!$C$27</f>
        <v>11792.453333333335</v>
      </c>
      <c r="AO147" s="100">
        <f>Summary!$C$25+(Summary!$C$26*AO90)+Summary!$C$27</f>
        <v>11792.453333333335</v>
      </c>
      <c r="AP147" s="100">
        <f>Summary!$C$25+(Summary!$C$26*AP90)+Summary!$C$27</f>
        <v>11792.453333333335</v>
      </c>
      <c r="AQ147" s="100">
        <f>Summary!$C$25+(Summary!$C$26*AQ90)+Summary!$C$27</f>
        <v>14192.173333333332</v>
      </c>
      <c r="AR147" s="100">
        <f>Summary!$C$25+(Summary!$C$26*AR90)+Summary!$C$27</f>
        <v>14192.173333333332</v>
      </c>
      <c r="AS147" s="100">
        <f>Summary!$C$25+(Summary!$C$26*AS90)+Summary!$C$27</f>
        <v>14192.173333333332</v>
      </c>
      <c r="AT147" s="100">
        <f>Summary!$C$25+(Summary!$C$26*AT90)+Summary!$C$27</f>
        <v>14192.173333333332</v>
      </c>
      <c r="AU147" s="100">
        <f>Summary!$C$25+(Summary!$C$26*AU90)+Summary!$C$27</f>
        <v>14192.173333333332</v>
      </c>
      <c r="AV147" s="100">
        <f>Summary!$C$25+(Summary!$C$26*AV90)+Summary!$C$27</f>
        <v>14192.173333333332</v>
      </c>
      <c r="AW147" s="100">
        <f>Summary!$C$25+(Summary!$C$26*AW90)+Summary!$C$27</f>
        <v>14192.173333333332</v>
      </c>
      <c r="AX147" s="100">
        <f>Summary!$C$25+(Summary!$C$26*AX90)+Summary!$C$27</f>
        <v>14192.173333333332</v>
      </c>
      <c r="AY147" s="100">
        <f>Summary!$C$25+(Summary!$C$26*AY90)+Summary!$C$27</f>
        <v>14192.173333333332</v>
      </c>
      <c r="AZ147" s="100">
        <f>Summary!$C$25+(Summary!$C$26*AZ90)+Summary!$C$27</f>
        <v>14192.173333333332</v>
      </c>
      <c r="BA147" s="100">
        <f>Summary!$C$25+(Summary!$C$26*BA90)+Summary!$C$27</f>
        <v>14192.173333333332</v>
      </c>
      <c r="BB147" s="100">
        <f>Summary!$C$25+(Summary!$C$26*BB90)+Summary!$C$27</f>
        <v>14192.173333333332</v>
      </c>
      <c r="BC147" s="100">
        <f>Summary!$C$25+(Summary!$C$26*BC90)+Summary!$C$27</f>
        <v>14192.173333333332</v>
      </c>
      <c r="BD147" s="100">
        <f>Summary!$C$25+(Summary!$C$26*BD90)+Summary!$C$27</f>
        <v>14192.173333333332</v>
      </c>
      <c r="BE147" s="100">
        <f>Summary!$C$25+(Summary!$C$26*BE90)+Summary!$C$27</f>
        <v>14192.173333333332</v>
      </c>
      <c r="BF147" s="100">
        <f>Summary!$C$25+(Summary!$C$26*BF90)+Summary!$C$27</f>
        <v>14192.173333333332</v>
      </c>
      <c r="BG147" s="100">
        <f>Summary!$C$25+(Summary!$C$26*BG90)+Summary!$C$27</f>
        <v>14192.173333333332</v>
      </c>
      <c r="BH147" s="100">
        <f>Summary!$C$25+(Summary!$C$26*BH90)+Summary!$C$27</f>
        <v>14192.173333333332</v>
      </c>
      <c r="BI147" s="100">
        <f>Summary!$C$25+(Summary!$C$26*BI90)+Summary!$C$27</f>
        <v>14192.173333333332</v>
      </c>
      <c r="BJ147" s="100">
        <f>Summary!$C$25+(Summary!$C$26*BJ90)+Summary!$C$27</f>
        <v>14192.173333333332</v>
      </c>
      <c r="BK147" s="100">
        <f>Summary!$C$25+(Summary!$C$26*BK90)+Summary!$C$27</f>
        <v>14192.173333333332</v>
      </c>
      <c r="BL147" s="100">
        <f>Summary!$C$25+(Summary!$C$26*BL90)+Summary!$C$27</f>
        <v>14192.173333333332</v>
      </c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</row>
    <row r="148" spans="1:80" s="97" customFormat="1" ht="15">
      <c r="A148" s="96" t="s">
        <v>190</v>
      </c>
      <c r="B148" s="96"/>
      <c r="AG148" s="100">
        <f>Summary!$C$29+(Summary!$C$30*AG91)+Summary!$C$31</f>
        <v>7350</v>
      </c>
      <c r="AH148" s="100">
        <f>Summary!$C$29+(Summary!$C$30*AH91)+Summary!$C$31</f>
        <v>8353</v>
      </c>
      <c r="AI148" s="100">
        <f>Summary!$C$29+(Summary!$C$30*AI91)+Summary!$C$31</f>
        <v>10359</v>
      </c>
      <c r="AJ148" s="100">
        <f>Summary!$C$29+(Summary!$C$30*AJ91)+Summary!$C$31</f>
        <v>11362</v>
      </c>
      <c r="AK148" s="100">
        <f>Summary!$C$29+(Summary!$C$30*AK91)+Summary!$C$31</f>
        <v>11362</v>
      </c>
      <c r="AL148" s="100">
        <f>Summary!$C$29+(Summary!$C$30*AL91)+Summary!$C$31</f>
        <v>12365</v>
      </c>
      <c r="AM148" s="100">
        <f>Summary!$C$29+(Summary!$C$30*AM91)+Summary!$C$31</f>
        <v>13895</v>
      </c>
      <c r="AN148" s="100">
        <f>Summary!$C$29+(Summary!$C$30*AN91)+Summary!$C$31</f>
        <v>15204</v>
      </c>
      <c r="AO148" s="100">
        <f>Summary!$C$29+(Summary!$C$30*AO91)+Summary!$C$31</f>
        <v>15204</v>
      </c>
      <c r="AP148" s="100">
        <f>Summary!$C$29+(Summary!$C$30*AP91)+Summary!$C$31</f>
        <v>16513</v>
      </c>
      <c r="AQ148" s="100">
        <f>Summary!$C$29+(Summary!$C$30*AQ91)+Summary!$C$31</f>
        <v>17822</v>
      </c>
      <c r="AR148" s="100">
        <f>Summary!$C$29+(Summary!$C$30*AR91)+Summary!$C$31</f>
        <v>19131</v>
      </c>
      <c r="AS148" s="100">
        <f>Summary!$C$29+(Summary!$C$30*AS91)+Summary!$C$31</f>
        <v>20440</v>
      </c>
      <c r="AT148" s="100">
        <f>Summary!$C$29+(Summary!$C$30*AT91)+Summary!$C$31</f>
        <v>21749</v>
      </c>
      <c r="AU148" s="100">
        <f>Summary!$C$29+(Summary!$C$30*AU91)+Summary!$C$31</f>
        <v>21749</v>
      </c>
      <c r="AV148" s="100">
        <f>Summary!$C$29+(Summary!$C$30*AV91)+Summary!$C$31</f>
        <v>21749</v>
      </c>
      <c r="AW148" s="100">
        <f>Summary!$C$29+(Summary!$C$30*AW91)+Summary!$C$31</f>
        <v>21749</v>
      </c>
      <c r="AX148" s="100">
        <f>Summary!$C$29+(Summary!$C$30*AX91)+Summary!$C$31</f>
        <v>21749</v>
      </c>
      <c r="AY148" s="100">
        <f>Summary!$C$29+(Summary!$C$30*AY91)+Summary!$C$31</f>
        <v>21749</v>
      </c>
      <c r="AZ148" s="100">
        <f>Summary!$C$29+(Summary!$C$30*AZ91)+Summary!$C$31</f>
        <v>21749</v>
      </c>
      <c r="BA148" s="100">
        <f>Summary!$C$29+(Summary!$C$30*BA91)+Summary!$C$31</f>
        <v>21749</v>
      </c>
      <c r="BB148" s="100">
        <f>Summary!$C$29+(Summary!$C$30*BB91)+Summary!$C$31</f>
        <v>21749</v>
      </c>
      <c r="BC148" s="100">
        <f>Summary!$C$29+(Summary!$C$30*BC91)+Summary!$C$31</f>
        <v>21749</v>
      </c>
      <c r="BD148" s="100">
        <f>Summary!$C$29+(Summary!$C$30*BD91)+Summary!$C$31</f>
        <v>21749</v>
      </c>
      <c r="BE148" s="100">
        <f>Summary!$C$29+(Summary!$C$30*BE91)+Summary!$C$31</f>
        <v>21749</v>
      </c>
      <c r="BF148" s="100">
        <f>Summary!$C$29+(Summary!$C$30*BF91)+Summary!$C$31</f>
        <v>21749</v>
      </c>
      <c r="BG148" s="100">
        <f>Summary!$C$29+(Summary!$C$30*BG91)+Summary!$C$31</f>
        <v>21749</v>
      </c>
      <c r="BH148" s="100">
        <f>Summary!$C$29+(Summary!$C$30*BH91)+Summary!$C$31</f>
        <v>21749</v>
      </c>
      <c r="BI148" s="100">
        <f>Summary!$C$29+(Summary!$C$30*BI91)+Summary!$C$31</f>
        <v>21749</v>
      </c>
      <c r="BJ148" s="100">
        <f>Summary!$C$29+(Summary!$C$30*BJ91)+Summary!$C$31</f>
        <v>21749</v>
      </c>
      <c r="BK148" s="100">
        <f>Summary!$C$29+(Summary!$C$30*BK91)+Summary!$C$31</f>
        <v>21749</v>
      </c>
      <c r="BL148" s="100">
        <f>Summary!$C$29+(Summary!$C$30*BL91)+Summary!$C$31</f>
        <v>21749</v>
      </c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</row>
    <row r="149" spans="1:79" s="97" customFormat="1" ht="15">
      <c r="A149" s="96" t="s">
        <v>178</v>
      </c>
      <c r="B149" s="96"/>
      <c r="AG149" s="100">
        <f>Summary!$C$25+(Summary!$C$26*AG92)+Summary!$C$27</f>
        <v>5683.333333333333</v>
      </c>
      <c r="AH149" s="100">
        <f>Summary!$C$25+(Summary!$C$26*AH92)+Summary!$C$27</f>
        <v>5785.333333333333</v>
      </c>
      <c r="AI149" s="100">
        <f>Summary!$C$25+(Summary!$C$26*AI92)+Summary!$C$27</f>
        <v>5921.333333333333</v>
      </c>
      <c r="AJ149" s="100">
        <f>Summary!$C$25+(Summary!$C$26*AJ92)+Summary!$C$27</f>
        <v>6992.333333333333</v>
      </c>
      <c r="AK149" s="100">
        <f>Summary!$C$25+(Summary!$C$26*AK92)+Summary!$C$27</f>
        <v>8420.333333333332</v>
      </c>
      <c r="AL149" s="100">
        <f>Summary!$C$25+(Summary!$C$26*AL92)+Summary!$C$27</f>
        <v>9572.083333333334</v>
      </c>
      <c r="AM149" s="100">
        <f>Summary!$C$25+(Summary!$C$26*AM92)+Summary!$C$27</f>
        <v>10592.593333333334</v>
      </c>
      <c r="AN149" s="100">
        <f>Summary!$C$25+(Summary!$C$26*AN92)+Summary!$C$27</f>
        <v>10592.593333333334</v>
      </c>
      <c r="AO149" s="100">
        <f>Summary!$C$25+(Summary!$C$26*AO92)+Summary!$C$27</f>
        <v>11792.453333333335</v>
      </c>
      <c r="AP149" s="100">
        <f>Summary!$C$25+(Summary!$C$26*AP92)+Summary!$C$27</f>
        <v>11792.453333333335</v>
      </c>
      <c r="AQ149" s="100">
        <f>Summary!$C$25+(Summary!$C$26*AQ92)+Summary!$C$27</f>
        <v>11792.453333333335</v>
      </c>
      <c r="AR149" s="100">
        <f>Summary!$C$25+(Summary!$C$26*AR92)+Summary!$C$27</f>
        <v>14192.173333333332</v>
      </c>
      <c r="AS149" s="100">
        <f>Summary!$C$25+(Summary!$C$26*AS92)+Summary!$C$27</f>
        <v>14192.173333333332</v>
      </c>
      <c r="AT149" s="100">
        <f>Summary!$C$25+(Summary!$C$26*AT92)+Summary!$C$27</f>
        <v>14192.173333333332</v>
      </c>
      <c r="AU149" s="100">
        <f>Summary!$C$25+(Summary!$C$26*AU92)+Summary!$C$27</f>
        <v>14192.173333333332</v>
      </c>
      <c r="AV149" s="100">
        <f>Summary!$C$25+(Summary!$C$26*AV92)+Summary!$C$27</f>
        <v>14192.173333333332</v>
      </c>
      <c r="AW149" s="100">
        <f>Summary!$C$25+(Summary!$C$26*AW92)+Summary!$C$27</f>
        <v>14192.173333333332</v>
      </c>
      <c r="AX149" s="100">
        <f>Summary!$C$25+(Summary!$C$26*AX92)+Summary!$C$27</f>
        <v>14192.173333333332</v>
      </c>
      <c r="AY149" s="100">
        <f>Summary!$C$25+(Summary!$C$26*AY92)+Summary!$C$27</f>
        <v>14192.173333333332</v>
      </c>
      <c r="AZ149" s="100">
        <f>Summary!$C$25+(Summary!$C$26*AZ92)+Summary!$C$27</f>
        <v>14192.173333333332</v>
      </c>
      <c r="BA149" s="100">
        <f>Summary!$C$25+(Summary!$C$26*BA92)+Summary!$C$27</f>
        <v>14192.173333333332</v>
      </c>
      <c r="BB149" s="100">
        <f>Summary!$C$25+(Summary!$C$26*BB92)+Summary!$C$27</f>
        <v>14192.173333333332</v>
      </c>
      <c r="BC149" s="100">
        <f>Summary!$C$25+(Summary!$C$26*BC92)+Summary!$C$27</f>
        <v>14192.173333333332</v>
      </c>
      <c r="BD149" s="100">
        <f>Summary!$C$25+(Summary!$C$26*BD92)+Summary!$C$27</f>
        <v>14192.173333333332</v>
      </c>
      <c r="BE149" s="100">
        <f>Summary!$C$25+(Summary!$C$26*BE92)+Summary!$C$27</f>
        <v>14192.173333333332</v>
      </c>
      <c r="BF149" s="100">
        <f>Summary!$C$25+(Summary!$C$26*BF92)+Summary!$C$27</f>
        <v>14192.173333333332</v>
      </c>
      <c r="BG149" s="100">
        <f>Summary!$C$25+(Summary!$C$26*BG92)+Summary!$C$27</f>
        <v>14192.173333333332</v>
      </c>
      <c r="BH149" s="100">
        <f>Summary!$C$25+(Summary!$C$26*BH92)+Summary!$C$27</f>
        <v>14192.173333333332</v>
      </c>
      <c r="BI149" s="100">
        <f>Summary!$C$25+(Summary!$C$26*BI92)+Summary!$C$27</f>
        <v>14192.173333333332</v>
      </c>
      <c r="BJ149" s="100">
        <f>Summary!$C$25+(Summary!$C$26*BJ92)+Summary!$C$27</f>
        <v>14192.173333333332</v>
      </c>
      <c r="BK149" s="100">
        <f>Summary!$C$25+(Summary!$C$26*BK92)+Summary!$C$27</f>
        <v>14192.173333333332</v>
      </c>
      <c r="BL149" s="100">
        <f>Summary!$C$25+(Summary!$C$26*BL92)+Summary!$C$27</f>
        <v>14192.173333333332</v>
      </c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</row>
    <row r="150" spans="1:79" s="97" customFormat="1" ht="15">
      <c r="A150" s="96" t="s">
        <v>179</v>
      </c>
      <c r="B150" s="96"/>
      <c r="AG150" s="100">
        <f>Summary!$C$25+(Summary!$C$26*AG93)+Summary!$C$27</f>
        <v>5683.333333333333</v>
      </c>
      <c r="AH150" s="100">
        <f>Summary!$C$25+(Summary!$C$26*AH93)+Summary!$C$27</f>
        <v>5785.333333333333</v>
      </c>
      <c r="AI150" s="100">
        <f>Summary!$C$25+(Summary!$C$26*AI93)+Summary!$C$27</f>
        <v>5921.333333333333</v>
      </c>
      <c r="AJ150" s="100">
        <f>Summary!$C$25+(Summary!$C$26*AJ93)+Summary!$C$27</f>
        <v>6992.333333333333</v>
      </c>
      <c r="AK150" s="100">
        <f>Summary!$C$25+(Summary!$C$26*AK93)+Summary!$C$27</f>
        <v>8420.333333333332</v>
      </c>
      <c r="AL150" s="100">
        <f>Summary!$C$25+(Summary!$C$26*AL93)+Summary!$C$27</f>
        <v>9572.083333333334</v>
      </c>
      <c r="AM150" s="100">
        <f>Summary!$C$25+(Summary!$C$26*AM93)+Summary!$C$27</f>
        <v>10592.593333333334</v>
      </c>
      <c r="AN150" s="100">
        <f>Summary!$C$25+(Summary!$C$26*AN93)+Summary!$C$27</f>
        <v>10592.593333333334</v>
      </c>
      <c r="AO150" s="100">
        <f>Summary!$C$25+(Summary!$C$26*AO93)+Summary!$C$27</f>
        <v>11792.453333333335</v>
      </c>
      <c r="AP150" s="100">
        <f>Summary!$C$25+(Summary!$C$26*AP93)+Summary!$C$27</f>
        <v>11792.453333333335</v>
      </c>
      <c r="AQ150" s="100">
        <f>Summary!$C$25+(Summary!$C$26*AQ93)+Summary!$C$27</f>
        <v>11792.453333333335</v>
      </c>
      <c r="AR150" s="100">
        <f>Summary!$C$25+(Summary!$C$26*AR93)+Summary!$C$27</f>
        <v>14192.173333333332</v>
      </c>
      <c r="AS150" s="100">
        <f>Summary!$C$25+(Summary!$C$26*AS93)+Summary!$C$27</f>
        <v>14192.173333333332</v>
      </c>
      <c r="AT150" s="100">
        <f>Summary!$C$25+(Summary!$C$26*AT93)+Summary!$C$27</f>
        <v>14192.173333333332</v>
      </c>
      <c r="AU150" s="100">
        <f>Summary!$C$25+(Summary!$C$26*AU93)+Summary!$C$27</f>
        <v>14192.173333333332</v>
      </c>
      <c r="AV150" s="100">
        <f>Summary!$C$25+(Summary!$C$26*AV93)+Summary!$C$27</f>
        <v>14192.173333333332</v>
      </c>
      <c r="AW150" s="100">
        <f>Summary!$C$25+(Summary!$C$26*AW93)+Summary!$C$27</f>
        <v>14192.173333333332</v>
      </c>
      <c r="AX150" s="100">
        <f>Summary!$C$25+(Summary!$C$26*AX93)+Summary!$C$27</f>
        <v>14192.173333333332</v>
      </c>
      <c r="AY150" s="100">
        <f>Summary!$C$25+(Summary!$C$26*AY93)+Summary!$C$27</f>
        <v>14192.173333333332</v>
      </c>
      <c r="AZ150" s="100">
        <f>Summary!$C$25+(Summary!$C$26*AZ93)+Summary!$C$27</f>
        <v>14192.173333333332</v>
      </c>
      <c r="BA150" s="100">
        <f>Summary!$C$25+(Summary!$C$26*BA93)+Summary!$C$27</f>
        <v>14192.173333333332</v>
      </c>
      <c r="BB150" s="100">
        <f>Summary!$C$25+(Summary!$C$26*BB93)+Summary!$C$27</f>
        <v>14192.173333333332</v>
      </c>
      <c r="BC150" s="100">
        <f>Summary!$C$25+(Summary!$C$26*BC93)+Summary!$C$27</f>
        <v>14192.173333333332</v>
      </c>
      <c r="BD150" s="100">
        <f>Summary!$C$25+(Summary!$C$26*BD93)+Summary!$C$27</f>
        <v>14192.173333333332</v>
      </c>
      <c r="BE150" s="100">
        <f>Summary!$C$25+(Summary!$C$26*BE93)+Summary!$C$27</f>
        <v>14192.173333333332</v>
      </c>
      <c r="BF150" s="100">
        <f>Summary!$C$25+(Summary!$C$26*BF93)+Summary!$C$27</f>
        <v>14192.173333333332</v>
      </c>
      <c r="BG150" s="100">
        <f>Summary!$C$25+(Summary!$C$26*BG93)+Summary!$C$27</f>
        <v>14192.173333333332</v>
      </c>
      <c r="BH150" s="100">
        <f>Summary!$C$25+(Summary!$C$26*BH93)+Summary!$C$27</f>
        <v>14192.173333333332</v>
      </c>
      <c r="BI150" s="100">
        <f>Summary!$C$25+(Summary!$C$26*BI93)+Summary!$C$27</f>
        <v>14192.173333333332</v>
      </c>
      <c r="BJ150" s="100">
        <f>Summary!$C$25+(Summary!$C$26*BJ93)+Summary!$C$27</f>
        <v>14192.173333333332</v>
      </c>
      <c r="BK150" s="100">
        <f>Summary!$C$25+(Summary!$C$26*BK93)+Summary!$C$27</f>
        <v>14192.173333333332</v>
      </c>
      <c r="BL150" s="100">
        <f>Summary!$C$25+(Summary!$C$26*BL93)+Summary!$C$27</f>
        <v>14192.173333333332</v>
      </c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</row>
    <row r="151" spans="1:79" s="97" customFormat="1" ht="15">
      <c r="A151" s="96" t="s">
        <v>180</v>
      </c>
      <c r="B151" s="96"/>
      <c r="AG151" s="100">
        <f>Summary!$C$25+(Summary!$C$26*AG94)+Summary!$C$27</f>
        <v>5683.333333333333</v>
      </c>
      <c r="AH151" s="100">
        <f>Summary!$C$25+(Summary!$C$26*AH94)+Summary!$C$27</f>
        <v>5683.333333333333</v>
      </c>
      <c r="AI151" s="100">
        <f>Summary!$C$25+(Summary!$C$26*AI94)+Summary!$C$27</f>
        <v>5683.333333333333</v>
      </c>
      <c r="AJ151" s="100">
        <f>Summary!$C$25+(Summary!$C$26*AJ94)+Summary!$C$27</f>
        <v>5683.333333333333</v>
      </c>
      <c r="AK151" s="100">
        <f>Summary!$C$25+(Summary!$C$26*AK94)+Summary!$C$27</f>
        <v>5683.333333333333</v>
      </c>
      <c r="AL151" s="100">
        <f>Summary!$C$25+(Summary!$C$26*AL94)+Summary!$C$27</f>
        <v>5785.333333333333</v>
      </c>
      <c r="AM151" s="100">
        <f>Summary!$C$25+(Summary!$C$26*AM94)+Summary!$C$27</f>
        <v>5921.333333333333</v>
      </c>
      <c r="AN151" s="100">
        <f>Summary!$C$25+(Summary!$C$26*AN94)+Summary!$C$27</f>
        <v>6992.333333333333</v>
      </c>
      <c r="AO151" s="100">
        <f>Summary!$C$25+(Summary!$C$26*AO94)+Summary!$C$27</f>
        <v>8420.333333333332</v>
      </c>
      <c r="AP151" s="100">
        <f>Summary!$C$25+(Summary!$C$26*AP94)+Summary!$C$27</f>
        <v>9572.083333333334</v>
      </c>
      <c r="AQ151" s="100">
        <f>Summary!$C$25+(Summary!$C$26*AQ94)+Summary!$C$27</f>
        <v>10592.593333333334</v>
      </c>
      <c r="AR151" s="100">
        <f>Summary!$C$25+(Summary!$C$26*AR94)+Summary!$C$27</f>
        <v>10592.593333333334</v>
      </c>
      <c r="AS151" s="100">
        <f>Summary!$C$25+(Summary!$C$26*AS94)+Summary!$C$27</f>
        <v>11792.453333333335</v>
      </c>
      <c r="AT151" s="100">
        <f>Summary!$C$25+(Summary!$C$26*AT94)+Summary!$C$27</f>
        <v>11792.453333333335</v>
      </c>
      <c r="AU151" s="100">
        <f>Summary!$C$25+(Summary!$C$26*AU94)+Summary!$C$27</f>
        <v>11792.453333333335</v>
      </c>
      <c r="AV151" s="100">
        <f>Summary!$C$25+(Summary!$C$26*AV94)+Summary!$C$27</f>
        <v>14192.173333333332</v>
      </c>
      <c r="AW151" s="100">
        <f>Summary!$C$25+(Summary!$C$26*AW94)+Summary!$C$27</f>
        <v>14192.173333333332</v>
      </c>
      <c r="AX151" s="100">
        <f>Summary!$C$25+(Summary!$C$26*AX94)+Summary!$C$27</f>
        <v>14192.173333333332</v>
      </c>
      <c r="AY151" s="100">
        <f>Summary!$C$25+(Summary!$C$26*AY94)+Summary!$C$27</f>
        <v>14192.173333333332</v>
      </c>
      <c r="AZ151" s="100">
        <f>Summary!$C$25+(Summary!$C$26*AZ94)+Summary!$C$27</f>
        <v>14192.173333333332</v>
      </c>
      <c r="BA151" s="100">
        <f>Summary!$C$25+(Summary!$C$26*BA94)+Summary!$C$27</f>
        <v>14192.173333333332</v>
      </c>
      <c r="BB151" s="100">
        <f>Summary!$C$25+(Summary!$C$26*BB94)+Summary!$C$27</f>
        <v>14192.173333333332</v>
      </c>
      <c r="BC151" s="100">
        <f>Summary!$C$25+(Summary!$C$26*BC94)+Summary!$C$27</f>
        <v>14192.173333333332</v>
      </c>
      <c r="BD151" s="100">
        <f>Summary!$C$25+(Summary!$C$26*BD94)+Summary!$C$27</f>
        <v>14192.173333333332</v>
      </c>
      <c r="BE151" s="100">
        <f>Summary!$C$25+(Summary!$C$26*BE94)+Summary!$C$27</f>
        <v>14192.173333333332</v>
      </c>
      <c r="BF151" s="100">
        <f>Summary!$C$25+(Summary!$C$26*BF94)+Summary!$C$27</f>
        <v>14192.173333333332</v>
      </c>
      <c r="BG151" s="100">
        <f>Summary!$C$25+(Summary!$C$26*BG94)+Summary!$C$27</f>
        <v>14192.173333333332</v>
      </c>
      <c r="BH151" s="100">
        <f>Summary!$C$25+(Summary!$C$26*BH94)+Summary!$C$27</f>
        <v>14192.173333333332</v>
      </c>
      <c r="BI151" s="100">
        <f>Summary!$C$25+(Summary!$C$26*BI94)+Summary!$C$27</f>
        <v>14192.173333333332</v>
      </c>
      <c r="BJ151" s="100">
        <f>Summary!$C$25+(Summary!$C$26*BJ94)+Summary!$C$27</f>
        <v>14192.173333333332</v>
      </c>
      <c r="BK151" s="100">
        <f>Summary!$C$25+(Summary!$C$26*BK94)+Summary!$C$27</f>
        <v>14192.173333333332</v>
      </c>
      <c r="BL151" s="100">
        <f>Summary!$C$25+(Summary!$C$26*BL94)+Summary!$C$27</f>
        <v>14192.173333333332</v>
      </c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</row>
    <row r="152" spans="1:83" s="97" customFormat="1" ht="15">
      <c r="A152" s="96" t="s">
        <v>181</v>
      </c>
      <c r="B152" s="96"/>
      <c r="AK152" s="100">
        <f>Summary!$C$25+(Summary!$C$26*AK95)+Summary!$C$27</f>
        <v>5683.333333333333</v>
      </c>
      <c r="AL152" s="100">
        <f>Summary!$C$25+(Summary!$C$26*AL95)+Summary!$C$27</f>
        <v>5683.333333333333</v>
      </c>
      <c r="AM152" s="100">
        <f>Summary!$C$25+(Summary!$C$26*AM95)+Summary!$C$27</f>
        <v>5785.333333333333</v>
      </c>
      <c r="AN152" s="100">
        <f>Summary!$C$25+(Summary!$C$26*AN95)+Summary!$C$27</f>
        <v>5921.333333333333</v>
      </c>
      <c r="AO152" s="100">
        <f>Summary!$C$25+(Summary!$C$26*AO95)+Summary!$C$27</f>
        <v>6992.333333333333</v>
      </c>
      <c r="AP152" s="100">
        <f>Summary!$C$25+(Summary!$C$26*AP95)+Summary!$C$27</f>
        <v>8420.333333333332</v>
      </c>
      <c r="AQ152" s="100">
        <f>Summary!$C$25+(Summary!$C$26*AQ95)+Summary!$C$27</f>
        <v>9572.083333333334</v>
      </c>
      <c r="AR152" s="100">
        <f>Summary!$C$25+(Summary!$C$26*AR95)+Summary!$C$27</f>
        <v>10592.593333333334</v>
      </c>
      <c r="AS152" s="100">
        <f>Summary!$C$25+(Summary!$C$26*AS95)+Summary!$C$27</f>
        <v>10592.593333333334</v>
      </c>
      <c r="AT152" s="100">
        <f>Summary!$C$25+(Summary!$C$26*AT95)+Summary!$C$27</f>
        <v>11792.453333333335</v>
      </c>
      <c r="AU152" s="100">
        <f>Summary!$C$25+(Summary!$C$26*AU95)+Summary!$C$27</f>
        <v>11792.453333333335</v>
      </c>
      <c r="AV152" s="100">
        <f>Summary!$C$25+(Summary!$C$26*AV95)+Summary!$C$27</f>
        <v>11792.453333333335</v>
      </c>
      <c r="AW152" s="100">
        <f>Summary!$C$25+(Summary!$C$26*AW95)+Summary!$C$27</f>
        <v>14192.173333333332</v>
      </c>
      <c r="AX152" s="100">
        <f>Summary!$C$25+(Summary!$C$26*AX95)+Summary!$C$27</f>
        <v>14192.173333333332</v>
      </c>
      <c r="AY152" s="100">
        <f>Summary!$C$25+(Summary!$C$26*AY95)+Summary!$C$27</f>
        <v>14192.173333333332</v>
      </c>
      <c r="AZ152" s="100">
        <f>Summary!$C$25+(Summary!$C$26*AZ95)+Summary!$C$27</f>
        <v>14192.173333333332</v>
      </c>
      <c r="BA152" s="100">
        <f>Summary!$C$25+(Summary!$C$26*BA95)+Summary!$C$27</f>
        <v>14192.173333333332</v>
      </c>
      <c r="BB152" s="100">
        <f>Summary!$C$25+(Summary!$C$26*BB95)+Summary!$C$27</f>
        <v>14192.173333333332</v>
      </c>
      <c r="BC152" s="100">
        <f>Summary!$C$25+(Summary!$C$26*BC95)+Summary!$C$27</f>
        <v>14192.173333333332</v>
      </c>
      <c r="BD152" s="100">
        <f>Summary!$C$25+(Summary!$C$26*BD95)+Summary!$C$27</f>
        <v>14192.173333333332</v>
      </c>
      <c r="BE152" s="100">
        <f>Summary!$C$25+(Summary!$C$26*BE95)+Summary!$C$27</f>
        <v>14192.173333333332</v>
      </c>
      <c r="BF152" s="100">
        <f>Summary!$C$25+(Summary!$C$26*BF95)+Summary!$C$27</f>
        <v>14192.173333333332</v>
      </c>
      <c r="BG152" s="100">
        <f>Summary!$C$25+(Summary!$C$26*BG95)+Summary!$C$27</f>
        <v>14192.173333333332</v>
      </c>
      <c r="BH152" s="100">
        <f>Summary!$C$25+(Summary!$C$26*BH95)+Summary!$C$27</f>
        <v>14192.173333333332</v>
      </c>
      <c r="BI152" s="100">
        <f>Summary!$C$25+(Summary!$C$26*BI95)+Summary!$C$27</f>
        <v>14192.173333333332</v>
      </c>
      <c r="BJ152" s="100">
        <f>Summary!$C$25+(Summary!$C$26*BJ95)+Summary!$C$27</f>
        <v>14192.173333333332</v>
      </c>
      <c r="BK152" s="100">
        <f>Summary!$C$25+(Summary!$C$26*BK95)+Summary!$C$27</f>
        <v>14192.173333333332</v>
      </c>
      <c r="BL152" s="100">
        <f>Summary!$C$25+(Summary!$C$26*BL95)+Summary!$C$27</f>
        <v>14192.173333333332</v>
      </c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</row>
    <row r="153" spans="1:84" s="97" customFormat="1" ht="15">
      <c r="A153" s="96" t="s">
        <v>182</v>
      </c>
      <c r="B153" s="96"/>
      <c r="AL153" s="100">
        <f>Summary!$C$25+(Summary!$C$26*AL96)+Summary!$C$27</f>
        <v>5683.333333333333</v>
      </c>
      <c r="AM153" s="100">
        <f>Summary!$C$25+(Summary!$C$26*AM96)+Summary!$C$27</f>
        <v>5785.333333333333</v>
      </c>
      <c r="AN153" s="100">
        <f>Summary!$C$25+(Summary!$C$26*AN96)+Summary!$C$27</f>
        <v>5921.333333333333</v>
      </c>
      <c r="AO153" s="100">
        <f>Summary!$C$25+(Summary!$C$26*AO96)+Summary!$C$27</f>
        <v>6992.333333333333</v>
      </c>
      <c r="AP153" s="100">
        <f>Summary!$C$25+(Summary!$C$26*AP96)+Summary!$C$27</f>
        <v>8420.333333333332</v>
      </c>
      <c r="AQ153" s="100">
        <f>Summary!$C$25+(Summary!$C$26*AQ96)+Summary!$C$27</f>
        <v>9572.083333333334</v>
      </c>
      <c r="AR153" s="100">
        <f>Summary!$C$25+(Summary!$C$26*AR96)+Summary!$C$27</f>
        <v>10592.593333333334</v>
      </c>
      <c r="AS153" s="100">
        <f>Summary!$C$25+(Summary!$C$26*AS96)+Summary!$C$27</f>
        <v>10592.593333333334</v>
      </c>
      <c r="AT153" s="100">
        <f>Summary!$C$25+(Summary!$C$26*AT96)+Summary!$C$27</f>
        <v>11792.453333333335</v>
      </c>
      <c r="AU153" s="100">
        <f>Summary!$C$25+(Summary!$C$26*AU96)+Summary!$C$27</f>
        <v>11792.453333333335</v>
      </c>
      <c r="AV153" s="100">
        <f>Summary!$C$25+(Summary!$C$26*AV96)+Summary!$C$27</f>
        <v>11792.453333333335</v>
      </c>
      <c r="AW153" s="100">
        <f>Summary!$C$25+(Summary!$C$26*AW96)+Summary!$C$27</f>
        <v>14192.173333333332</v>
      </c>
      <c r="AX153" s="100">
        <f>Summary!$C$25+(Summary!$C$26*AX96)+Summary!$C$27</f>
        <v>14192.173333333332</v>
      </c>
      <c r="AY153" s="100">
        <f>Summary!$C$25+(Summary!$C$26*AY96)+Summary!$C$27</f>
        <v>14192.173333333332</v>
      </c>
      <c r="AZ153" s="100">
        <f>Summary!$C$25+(Summary!$C$26*AZ96)+Summary!$C$27</f>
        <v>14192.173333333332</v>
      </c>
      <c r="BA153" s="100">
        <f>Summary!$C$25+(Summary!$C$26*BA96)+Summary!$C$27</f>
        <v>14192.173333333332</v>
      </c>
      <c r="BB153" s="100">
        <f>Summary!$C$25+(Summary!$C$26*BB96)+Summary!$C$27</f>
        <v>14192.173333333332</v>
      </c>
      <c r="BC153" s="100">
        <f>Summary!$C$25+(Summary!$C$26*BC96)+Summary!$C$27</f>
        <v>14192.173333333332</v>
      </c>
      <c r="BD153" s="100">
        <f>Summary!$C$25+(Summary!$C$26*BD96)+Summary!$C$27</f>
        <v>14192.173333333332</v>
      </c>
      <c r="BE153" s="100">
        <f>Summary!$C$25+(Summary!$C$26*BE96)+Summary!$C$27</f>
        <v>14192.173333333332</v>
      </c>
      <c r="BF153" s="100">
        <f>Summary!$C$25+(Summary!$C$26*BF96)+Summary!$C$27</f>
        <v>14192.173333333332</v>
      </c>
      <c r="BG153" s="100">
        <f>Summary!$C$25+(Summary!$C$26*BG96)+Summary!$C$27</f>
        <v>14192.173333333332</v>
      </c>
      <c r="BH153" s="100">
        <f>Summary!$C$25+(Summary!$C$26*BH96)+Summary!$C$27</f>
        <v>14192.173333333332</v>
      </c>
      <c r="BI153" s="100">
        <f>Summary!$C$25+(Summary!$C$26*BI96)+Summary!$C$27</f>
        <v>14192.173333333332</v>
      </c>
      <c r="BJ153" s="100">
        <f>Summary!$C$25+(Summary!$C$26*BJ96)+Summary!$C$27</f>
        <v>14192.173333333332</v>
      </c>
      <c r="BK153" s="100">
        <f>Summary!$C$25+(Summary!$C$26*BK96)+Summary!$C$27</f>
        <v>14192.173333333332</v>
      </c>
      <c r="BL153" s="100">
        <f>Summary!$C$25+(Summary!$C$26*BL96)+Summary!$C$27</f>
        <v>14192.173333333332</v>
      </c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</row>
    <row r="154" spans="1:84" s="97" customFormat="1" ht="15">
      <c r="A154" s="96" t="s">
        <v>191</v>
      </c>
      <c r="B154" s="96"/>
      <c r="AL154" s="100">
        <f>Summary!$C$29+(Summary!$C$30*AL97)+Summary!$C$31</f>
        <v>7350</v>
      </c>
      <c r="AM154" s="100">
        <f>Summary!$C$29+(Summary!$C$30*AM97)+Summary!$C$31</f>
        <v>8353</v>
      </c>
      <c r="AN154" s="100">
        <f>Summary!$C$29+(Summary!$C$30*AN97)+Summary!$C$31</f>
        <v>10359</v>
      </c>
      <c r="AO154" s="100">
        <f>Summary!$C$29+(Summary!$C$30*AO97)+Summary!$C$31</f>
        <v>11362</v>
      </c>
      <c r="AP154" s="100">
        <f>Summary!$C$29+(Summary!$C$30*AP97)+Summary!$C$31</f>
        <v>11362</v>
      </c>
      <c r="AQ154" s="100">
        <f>Summary!$C$29+(Summary!$C$30*AQ97)+Summary!$C$31</f>
        <v>12365</v>
      </c>
      <c r="AR154" s="100">
        <f>Summary!$C$29+(Summary!$C$30*AR97)+Summary!$C$31</f>
        <v>13895</v>
      </c>
      <c r="AS154" s="100">
        <f>Summary!$C$29+(Summary!$C$30*AS97)+Summary!$C$31</f>
        <v>15204</v>
      </c>
      <c r="AT154" s="100">
        <f>Summary!$C$29+(Summary!$C$30*AT97)+Summary!$C$31</f>
        <v>15204</v>
      </c>
      <c r="AU154" s="100">
        <f>Summary!$C$29+(Summary!$C$30*AU97)+Summary!$C$31</f>
        <v>16513</v>
      </c>
      <c r="AV154" s="100">
        <f>Summary!$C$29+(Summary!$C$30*AV97)+Summary!$C$31</f>
        <v>17822</v>
      </c>
      <c r="AW154" s="100">
        <f>Summary!$C$29+(Summary!$C$30*AW97)+Summary!$C$31</f>
        <v>19131</v>
      </c>
      <c r="AX154" s="100">
        <f>Summary!$C$29+(Summary!$C$30*AX97)+Summary!$C$31</f>
        <v>20440</v>
      </c>
      <c r="AY154" s="100">
        <f>Summary!$C$29+(Summary!$C$30*AY97)+Summary!$C$31</f>
        <v>21749</v>
      </c>
      <c r="AZ154" s="100">
        <f>Summary!$C$29+(Summary!$C$30*AZ97)+Summary!$C$31</f>
        <v>21749</v>
      </c>
      <c r="BA154" s="100">
        <f>Summary!$C$29+(Summary!$C$30*BA97)+Summary!$C$31</f>
        <v>21749</v>
      </c>
      <c r="BB154" s="100">
        <f>Summary!$C$29+(Summary!$C$30*BB97)+Summary!$C$31</f>
        <v>21749</v>
      </c>
      <c r="BC154" s="100">
        <f>Summary!$C$29+(Summary!$C$30*BC97)+Summary!$C$31</f>
        <v>21749</v>
      </c>
      <c r="BD154" s="100">
        <f>Summary!$C$29+(Summary!$C$30*BD97)+Summary!$C$31</f>
        <v>21749</v>
      </c>
      <c r="BE154" s="100">
        <f>Summary!$C$29+(Summary!$C$30*BE97)+Summary!$C$31</f>
        <v>21749</v>
      </c>
      <c r="BF154" s="100">
        <f>Summary!$C$29+(Summary!$C$30*BF97)+Summary!$C$31</f>
        <v>21749</v>
      </c>
      <c r="BG154" s="100">
        <f>Summary!$C$29+(Summary!$C$30*BG97)+Summary!$C$31</f>
        <v>21749</v>
      </c>
      <c r="BH154" s="100">
        <f>Summary!$C$29+(Summary!$C$30*BH97)+Summary!$C$31</f>
        <v>21749</v>
      </c>
      <c r="BI154" s="100">
        <f>Summary!$C$29+(Summary!$C$30*BI97)+Summary!$C$31</f>
        <v>21749</v>
      </c>
      <c r="BJ154" s="100">
        <f>Summary!$C$29+(Summary!$C$30*BJ97)+Summary!$C$31</f>
        <v>21749</v>
      </c>
      <c r="BK154" s="100">
        <f>Summary!$C$29+(Summary!$C$30*BK97)+Summary!$C$31</f>
        <v>21749</v>
      </c>
      <c r="BL154" s="100">
        <f>Summary!$C$29+(Summary!$C$30*BL97)+Summary!$C$31</f>
        <v>21749</v>
      </c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</row>
    <row r="155" spans="1:89" s="97" customFormat="1" ht="15">
      <c r="A155" s="96" t="s">
        <v>183</v>
      </c>
      <c r="B155" s="96"/>
      <c r="AL155" s="100"/>
      <c r="AM155" s="100"/>
      <c r="AN155" s="100"/>
      <c r="AO155" s="100"/>
      <c r="AP155" s="100">
        <f>Summary!$C$25+(Summary!$C$26*AP98)+Summary!$C$27</f>
        <v>5683.333333333333</v>
      </c>
      <c r="AQ155" s="100">
        <f>Summary!$C$25+(Summary!$C$26*AQ98)+Summary!$C$27</f>
        <v>5785.333333333333</v>
      </c>
      <c r="AR155" s="100">
        <f>Summary!$C$25+(Summary!$C$26*AR98)+Summary!$C$27</f>
        <v>5921.333333333333</v>
      </c>
      <c r="AS155" s="100">
        <f>Summary!$C$25+(Summary!$C$26*AS98)+Summary!$C$27</f>
        <v>6992.333333333333</v>
      </c>
      <c r="AT155" s="100">
        <f>Summary!$C$25+(Summary!$C$26*AT98)+Summary!$C$27</f>
        <v>8420.333333333332</v>
      </c>
      <c r="AU155" s="100">
        <f>Summary!$C$25+(Summary!$C$26*AU98)+Summary!$C$27</f>
        <v>9572.083333333334</v>
      </c>
      <c r="AV155" s="100">
        <f>Summary!$C$25+(Summary!$C$26*AV98)+Summary!$C$27</f>
        <v>10592.593333333334</v>
      </c>
      <c r="AW155" s="100">
        <f>Summary!$C$25+(Summary!$C$26*AW98)+Summary!$C$27</f>
        <v>10592.593333333334</v>
      </c>
      <c r="AX155" s="100">
        <f>Summary!$C$25+(Summary!$C$26*AX98)+Summary!$C$27</f>
        <v>11792.453333333335</v>
      </c>
      <c r="AY155" s="100">
        <f>Summary!$C$25+(Summary!$C$26*AY98)+Summary!$C$27</f>
        <v>11792.453333333335</v>
      </c>
      <c r="AZ155" s="100">
        <f>Summary!$C$25+(Summary!$C$26*AZ98)+Summary!$C$27</f>
        <v>11792.453333333335</v>
      </c>
      <c r="BA155" s="100">
        <f>Summary!$C$25+(Summary!$C$26*BA98)+Summary!$C$27</f>
        <v>14192.173333333332</v>
      </c>
      <c r="BB155" s="100">
        <f>Summary!$C$25+(Summary!$C$26*BB98)+Summary!$C$27</f>
        <v>14192.173333333332</v>
      </c>
      <c r="BC155" s="100">
        <f>Summary!$C$25+(Summary!$C$26*BC98)+Summary!$C$27</f>
        <v>14192.173333333332</v>
      </c>
      <c r="BD155" s="100">
        <f>Summary!$C$25+(Summary!$C$26*BD98)+Summary!$C$27</f>
        <v>14192.173333333332</v>
      </c>
      <c r="BE155" s="100">
        <f>Summary!$C$25+(Summary!$C$26*BE98)+Summary!$C$27</f>
        <v>14192.173333333332</v>
      </c>
      <c r="BF155" s="100">
        <f>Summary!$C$25+(Summary!$C$26*BF98)+Summary!$C$27</f>
        <v>14192.173333333332</v>
      </c>
      <c r="BG155" s="100">
        <f>Summary!$C$25+(Summary!$C$26*BG98)+Summary!$C$27</f>
        <v>14192.173333333332</v>
      </c>
      <c r="BH155" s="100">
        <f>Summary!$C$25+(Summary!$C$26*BH98)+Summary!$C$27</f>
        <v>14192.173333333332</v>
      </c>
      <c r="BI155" s="100">
        <f>Summary!$C$25+(Summary!$C$26*BI98)+Summary!$C$27</f>
        <v>14192.173333333332</v>
      </c>
      <c r="BJ155" s="100">
        <f>Summary!$C$25+(Summary!$C$26*BJ98)+Summary!$C$27</f>
        <v>14192.173333333332</v>
      </c>
      <c r="BK155" s="100">
        <f>Summary!$C$25+(Summary!$C$26*BK98)+Summary!$C$27</f>
        <v>14192.173333333332</v>
      </c>
      <c r="BL155" s="100">
        <f>Summary!$C$25+(Summary!$C$26*BL98)+Summary!$C$27</f>
        <v>14192.173333333332</v>
      </c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</row>
    <row r="156" spans="1:88" s="97" customFormat="1" ht="15">
      <c r="A156" s="96" t="s">
        <v>184</v>
      </c>
      <c r="B156" s="96"/>
      <c r="AP156" s="100"/>
      <c r="AQ156" s="100">
        <f>Summary!$C$25+(Summary!$C$26*AQ99)+Summary!$C$27</f>
        <v>5683.333333333333</v>
      </c>
      <c r="AR156" s="100">
        <f>Summary!$C$25+(Summary!$C$26*AR99)+Summary!$C$27</f>
        <v>5785.333333333333</v>
      </c>
      <c r="AS156" s="100">
        <f>Summary!$C$25+(Summary!$C$26*AS99)+Summary!$C$27</f>
        <v>5921.333333333333</v>
      </c>
      <c r="AT156" s="100">
        <f>Summary!$C$25+(Summary!$C$26*AT99)+Summary!$C$27</f>
        <v>6992.333333333333</v>
      </c>
      <c r="AU156" s="100">
        <f>Summary!$C$25+(Summary!$C$26*AU99)+Summary!$C$27</f>
        <v>8420.333333333332</v>
      </c>
      <c r="AV156" s="100">
        <f>Summary!$C$25+(Summary!$C$26*AV99)+Summary!$C$27</f>
        <v>9572.083333333334</v>
      </c>
      <c r="AW156" s="100">
        <f>Summary!$C$25+(Summary!$C$26*AW99)+Summary!$C$27</f>
        <v>10592.593333333334</v>
      </c>
      <c r="AX156" s="100">
        <f>Summary!$C$25+(Summary!$C$26*AX99)+Summary!$C$27</f>
        <v>10592.593333333334</v>
      </c>
      <c r="AY156" s="100">
        <f>Summary!$C$25+(Summary!$C$26*AY99)+Summary!$C$27</f>
        <v>11792.453333333335</v>
      </c>
      <c r="AZ156" s="100">
        <f>Summary!$C$25+(Summary!$C$26*AZ99)+Summary!$C$27</f>
        <v>11792.453333333335</v>
      </c>
      <c r="BA156" s="100">
        <f>Summary!$C$25+(Summary!$C$26*BA99)+Summary!$C$27</f>
        <v>11792.453333333335</v>
      </c>
      <c r="BB156" s="100">
        <f>Summary!$C$25+(Summary!$C$26*BB99)+Summary!$C$27</f>
        <v>14192.173333333332</v>
      </c>
      <c r="BC156" s="100">
        <f>Summary!$C$25+(Summary!$C$26*BC99)+Summary!$C$27</f>
        <v>14192.173333333332</v>
      </c>
      <c r="BD156" s="100">
        <f>Summary!$C$25+(Summary!$C$26*BD99)+Summary!$C$27</f>
        <v>14192.173333333332</v>
      </c>
      <c r="BE156" s="100">
        <f>Summary!$C$25+(Summary!$C$26*BE99)+Summary!$C$27</f>
        <v>14192.173333333332</v>
      </c>
      <c r="BF156" s="100">
        <f>Summary!$C$25+(Summary!$C$26*BF99)+Summary!$C$27</f>
        <v>14192.173333333332</v>
      </c>
      <c r="BG156" s="100">
        <f>Summary!$C$25+(Summary!$C$26*BG99)+Summary!$C$27</f>
        <v>14192.173333333332</v>
      </c>
      <c r="BH156" s="100">
        <f>Summary!$C$25+(Summary!$C$26*BH99)+Summary!$C$27</f>
        <v>14192.173333333332</v>
      </c>
      <c r="BI156" s="100">
        <f>Summary!$C$25+(Summary!$C$26*BI99)+Summary!$C$27</f>
        <v>14192.173333333332</v>
      </c>
      <c r="BJ156" s="100">
        <f>Summary!$C$25+(Summary!$C$26*BJ99)+Summary!$C$27</f>
        <v>14192.173333333332</v>
      </c>
      <c r="BK156" s="100">
        <f>Summary!$C$25+(Summary!$C$26*BK99)+Summary!$C$27</f>
        <v>14192.173333333332</v>
      </c>
      <c r="BL156" s="100">
        <f>Summary!$C$25+(Summary!$C$26*BL99)+Summary!$C$27</f>
        <v>14192.173333333332</v>
      </c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</row>
    <row r="157" spans="1:89" s="97" customFormat="1" ht="15">
      <c r="A157" s="96" t="s">
        <v>185</v>
      </c>
      <c r="B157" s="96"/>
      <c r="AQ157" s="100">
        <f>Summary!$C$25+(Summary!$C$26*AQ100)+Summary!$C$27</f>
        <v>5683.333333333333</v>
      </c>
      <c r="AR157" s="100">
        <f>Summary!$C$25+(Summary!$C$26*AR100)+Summary!$C$27</f>
        <v>5785.333333333333</v>
      </c>
      <c r="AS157" s="100">
        <f>Summary!$C$25+(Summary!$C$26*AS100)+Summary!$C$27</f>
        <v>5921.333333333333</v>
      </c>
      <c r="AT157" s="100">
        <f>Summary!$C$25+(Summary!$C$26*AT100)+Summary!$C$27</f>
        <v>6992.333333333333</v>
      </c>
      <c r="AU157" s="100">
        <f>Summary!$C$25+(Summary!$C$26*AU100)+Summary!$C$27</f>
        <v>8420.333333333332</v>
      </c>
      <c r="AV157" s="100">
        <f>Summary!$C$25+(Summary!$C$26*AV100)+Summary!$C$27</f>
        <v>9572.083333333334</v>
      </c>
      <c r="AW157" s="100">
        <f>Summary!$C$25+(Summary!$C$26*AW100)+Summary!$C$27</f>
        <v>10592.593333333334</v>
      </c>
      <c r="AX157" s="100">
        <f>Summary!$C$25+(Summary!$C$26*AX100)+Summary!$C$27</f>
        <v>10592.593333333334</v>
      </c>
      <c r="AY157" s="100">
        <f>Summary!$C$25+(Summary!$C$26*AY100)+Summary!$C$27</f>
        <v>11792.453333333335</v>
      </c>
      <c r="AZ157" s="100">
        <f>Summary!$C$25+(Summary!$C$26*AZ100)+Summary!$C$27</f>
        <v>11792.453333333335</v>
      </c>
      <c r="BA157" s="100">
        <f>Summary!$C$25+(Summary!$C$26*BA100)+Summary!$C$27</f>
        <v>11792.453333333335</v>
      </c>
      <c r="BB157" s="100">
        <f>Summary!$C$25+(Summary!$C$26*BB100)+Summary!$C$27</f>
        <v>14192.173333333332</v>
      </c>
      <c r="BC157" s="100">
        <f>Summary!$C$25+(Summary!$C$26*BC100)+Summary!$C$27</f>
        <v>14192.173333333332</v>
      </c>
      <c r="BD157" s="100">
        <f>Summary!$C$25+(Summary!$C$26*BD100)+Summary!$C$27</f>
        <v>14192.173333333332</v>
      </c>
      <c r="BE157" s="100">
        <f>Summary!$C$25+(Summary!$C$26*BE100)+Summary!$C$27</f>
        <v>14192.173333333332</v>
      </c>
      <c r="BF157" s="100">
        <f>Summary!$C$25+(Summary!$C$26*BF100)+Summary!$C$27</f>
        <v>14192.173333333332</v>
      </c>
      <c r="BG157" s="100">
        <f>Summary!$C$25+(Summary!$C$26*BG100)+Summary!$C$27</f>
        <v>14192.173333333332</v>
      </c>
      <c r="BH157" s="100">
        <f>Summary!$C$25+(Summary!$C$26*BH100)+Summary!$C$27</f>
        <v>14192.173333333332</v>
      </c>
      <c r="BI157" s="100">
        <f>Summary!$C$25+(Summary!$C$26*BI100)+Summary!$C$27</f>
        <v>14192.173333333332</v>
      </c>
      <c r="BJ157" s="100">
        <f>Summary!$C$25+(Summary!$C$26*BJ100)+Summary!$C$27</f>
        <v>14192.173333333332</v>
      </c>
      <c r="BK157" s="100">
        <f>Summary!$C$25+(Summary!$C$26*BK100)+Summary!$C$27</f>
        <v>14192.173333333332</v>
      </c>
      <c r="BL157" s="100">
        <f>Summary!$C$25+(Summary!$C$26*BL100)+Summary!$C$27</f>
        <v>14192.173333333332</v>
      </c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</row>
    <row r="158" spans="1:89" s="97" customFormat="1" ht="15">
      <c r="A158" s="96" t="s">
        <v>186</v>
      </c>
      <c r="B158" s="96"/>
      <c r="AQ158" s="100"/>
      <c r="AR158" s="100"/>
      <c r="AS158" s="100"/>
      <c r="AT158" s="100"/>
      <c r="AU158" s="100">
        <f>Summary!$C$25+(Summary!$C$26*AU101)+Summary!$C$27</f>
        <v>5683.333333333333</v>
      </c>
      <c r="AV158" s="100">
        <f>Summary!$C$25+(Summary!$C$26*AV101)+Summary!$C$27</f>
        <v>5785.333333333333</v>
      </c>
      <c r="AW158" s="100">
        <f>Summary!$C$25+(Summary!$C$26*AW101)+Summary!$C$27</f>
        <v>5921.333333333333</v>
      </c>
      <c r="AX158" s="100">
        <f>Summary!$C$25+(Summary!$C$26*AX101)+Summary!$C$27</f>
        <v>6992.333333333333</v>
      </c>
      <c r="AY158" s="100">
        <f>Summary!$C$25+(Summary!$C$26*AY101)+Summary!$C$27</f>
        <v>8420.333333333332</v>
      </c>
      <c r="AZ158" s="100">
        <f>Summary!$C$25+(Summary!$C$26*AZ101)+Summary!$C$27</f>
        <v>9572.083333333334</v>
      </c>
      <c r="BA158" s="100">
        <f>Summary!$C$25+(Summary!$C$26*BA101)+Summary!$C$27</f>
        <v>10592.593333333334</v>
      </c>
      <c r="BB158" s="100">
        <f>Summary!$C$25+(Summary!$C$26*BB101)+Summary!$C$27</f>
        <v>10592.593333333334</v>
      </c>
      <c r="BC158" s="100">
        <f>Summary!$C$25+(Summary!$C$26*BC101)+Summary!$C$27</f>
        <v>11792.453333333335</v>
      </c>
      <c r="BD158" s="100">
        <f>Summary!$C$25+(Summary!$C$26*BD101)+Summary!$C$27</f>
        <v>11792.453333333335</v>
      </c>
      <c r="BE158" s="100">
        <f>Summary!$C$25+(Summary!$C$26*BE101)+Summary!$C$27</f>
        <v>11792.453333333335</v>
      </c>
      <c r="BF158" s="100">
        <f>Summary!$C$25+(Summary!$C$26*BF101)+Summary!$C$27</f>
        <v>14192.173333333332</v>
      </c>
      <c r="BG158" s="100">
        <f>Summary!$C$25+(Summary!$C$26*BG101)+Summary!$C$27</f>
        <v>14192.173333333332</v>
      </c>
      <c r="BH158" s="100">
        <f>Summary!$C$25+(Summary!$C$26*BH101)+Summary!$C$27</f>
        <v>14192.173333333332</v>
      </c>
      <c r="BI158" s="100">
        <f>Summary!$C$25+(Summary!$C$26*BI101)+Summary!$C$27</f>
        <v>14192.173333333332</v>
      </c>
      <c r="BJ158" s="100">
        <f>Summary!$C$25+(Summary!$C$26*BJ101)+Summary!$C$27</f>
        <v>14192.173333333332</v>
      </c>
      <c r="BK158" s="100">
        <f>Summary!$C$25+(Summary!$C$26*BK101)+Summary!$C$27</f>
        <v>14192.173333333332</v>
      </c>
      <c r="BL158" s="100">
        <f>Summary!$C$25+(Summary!$C$26*BL101)+Summary!$C$27</f>
        <v>14192.173333333332</v>
      </c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</row>
    <row r="159" spans="1:93" s="97" customFormat="1" ht="15">
      <c r="A159" s="96" t="s">
        <v>187</v>
      </c>
      <c r="B159" s="96"/>
      <c r="AU159" s="100"/>
      <c r="AV159" s="100">
        <f>Summary!$C$25+(Summary!$C$26*AV102)+Summary!$C$27</f>
        <v>5683.333333333333</v>
      </c>
      <c r="AW159" s="100">
        <f>Summary!$C$25+(Summary!$C$26*AW102)+Summary!$C$27</f>
        <v>5785.333333333333</v>
      </c>
      <c r="AX159" s="100">
        <f>Summary!$C$25+(Summary!$C$26*AX102)+Summary!$C$27</f>
        <v>5921.333333333333</v>
      </c>
      <c r="AY159" s="100">
        <f>Summary!$C$25+(Summary!$C$26*AY102)+Summary!$C$27</f>
        <v>6992.333333333333</v>
      </c>
      <c r="AZ159" s="100">
        <f>Summary!$C$25+(Summary!$C$26*AZ102)+Summary!$C$27</f>
        <v>8420.333333333332</v>
      </c>
      <c r="BA159" s="100">
        <f>Summary!$C$25+(Summary!$C$26*BA102)+Summary!$C$27</f>
        <v>9572.083333333334</v>
      </c>
      <c r="BB159" s="100">
        <f>Summary!$C$25+(Summary!$C$26*BB102)+Summary!$C$27</f>
        <v>10592.593333333334</v>
      </c>
      <c r="BC159" s="100">
        <f>Summary!$C$25+(Summary!$C$26*BC102)+Summary!$C$27</f>
        <v>10592.593333333334</v>
      </c>
      <c r="BD159" s="100">
        <f>Summary!$C$25+(Summary!$C$26*BD102)+Summary!$C$27</f>
        <v>11792.453333333335</v>
      </c>
      <c r="BE159" s="100">
        <f>Summary!$C$25+(Summary!$C$26*BE102)+Summary!$C$27</f>
        <v>11792.453333333335</v>
      </c>
      <c r="BF159" s="100">
        <f>Summary!$C$25+(Summary!$C$26*BF102)+Summary!$C$27</f>
        <v>11792.453333333335</v>
      </c>
      <c r="BG159" s="100">
        <f>Summary!$C$25+(Summary!$C$26*BG102)+Summary!$C$27</f>
        <v>14192.173333333332</v>
      </c>
      <c r="BH159" s="100">
        <f>Summary!$C$25+(Summary!$C$26*BH102)+Summary!$C$27</f>
        <v>14192.173333333332</v>
      </c>
      <c r="BI159" s="100">
        <f>Summary!$C$25+(Summary!$C$26*BI102)+Summary!$C$27</f>
        <v>14192.173333333332</v>
      </c>
      <c r="BJ159" s="100">
        <f>Summary!$C$25+(Summary!$C$26*BJ102)+Summary!$C$27</f>
        <v>14192.173333333332</v>
      </c>
      <c r="BK159" s="100">
        <f>Summary!$C$25+(Summary!$C$26*BK102)+Summary!$C$27</f>
        <v>14192.173333333332</v>
      </c>
      <c r="BL159" s="100">
        <f>Summary!$C$25+(Summary!$C$26*BL102)+Summary!$C$27</f>
        <v>14192.173333333332</v>
      </c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</row>
    <row r="160" spans="1:95" s="97" customFormat="1" ht="15">
      <c r="A160" s="96" t="s">
        <v>192</v>
      </c>
      <c r="B160" s="96"/>
      <c r="AV160" s="100">
        <f>Summary!$C$29+(Summary!$C$30*AV103)+Summary!$C$31</f>
        <v>7350</v>
      </c>
      <c r="AW160" s="100">
        <f>Summary!$C$29+(Summary!$C$30*AW103)+Summary!$C$31</f>
        <v>8353</v>
      </c>
      <c r="AX160" s="100">
        <f>Summary!$C$29+(Summary!$C$30*AX103)+Summary!$C$31</f>
        <v>10359</v>
      </c>
      <c r="AY160" s="100">
        <f>Summary!$C$29+(Summary!$C$30*AY103)+Summary!$C$31</f>
        <v>11362</v>
      </c>
      <c r="AZ160" s="100">
        <f>Summary!$C$29+(Summary!$C$30*AZ103)+Summary!$C$31</f>
        <v>11362</v>
      </c>
      <c r="BA160" s="100">
        <f>Summary!$C$29+(Summary!$C$30*BA103)+Summary!$C$31</f>
        <v>12365</v>
      </c>
      <c r="BB160" s="100">
        <f>Summary!$C$29+(Summary!$C$30*BB103)+Summary!$C$31</f>
        <v>13895</v>
      </c>
      <c r="BC160" s="100">
        <f>Summary!$C$29+(Summary!$C$30*BC103)+Summary!$C$31</f>
        <v>15204</v>
      </c>
      <c r="BD160" s="100">
        <f>Summary!$C$29+(Summary!$C$30*BD103)+Summary!$C$31</f>
        <v>15204</v>
      </c>
      <c r="BE160" s="100">
        <f>Summary!$C$29+(Summary!$C$30*BE103)+Summary!$C$31</f>
        <v>16513</v>
      </c>
      <c r="BF160" s="100">
        <f>Summary!$C$29+(Summary!$C$30*BF103)+Summary!$C$31</f>
        <v>17822</v>
      </c>
      <c r="BG160" s="100">
        <f>Summary!$C$29+(Summary!$C$30*BG103)+Summary!$C$31</f>
        <v>19131</v>
      </c>
      <c r="BH160" s="100">
        <f>Summary!$C$29+(Summary!$C$30*BH103)+Summary!$C$31</f>
        <v>20440</v>
      </c>
      <c r="BI160" s="100">
        <f>Summary!$C$29+(Summary!$C$30*BI103)+Summary!$C$31</f>
        <v>21749</v>
      </c>
      <c r="BJ160" s="100">
        <f>Summary!$C$29+(Summary!$C$30*BJ103)+Summary!$C$31</f>
        <v>21749</v>
      </c>
      <c r="BK160" s="100">
        <f>Summary!$C$29+(Summary!$C$30*BK103)+Summary!$C$31</f>
        <v>21749</v>
      </c>
      <c r="BL160" s="100">
        <f>Summary!$C$29+(Summary!$C$30*BL103)+Summary!$C$31</f>
        <v>21749</v>
      </c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</row>
    <row r="161" spans="1:94" s="97" customFormat="1" ht="15">
      <c r="A161" s="96" t="s">
        <v>188</v>
      </c>
      <c r="B161" s="96"/>
      <c r="AV161" s="100">
        <f>Summary!$C$25+(Summary!$C$26*AV104)+Summary!$C$27</f>
        <v>5683.333333333333</v>
      </c>
      <c r="AW161" s="100">
        <f>Summary!$C$25+(Summary!$C$26*AW104)+Summary!$C$27</f>
        <v>5785.333333333333</v>
      </c>
      <c r="AX161" s="100">
        <f>Summary!$C$25+(Summary!$C$26*AX104)+Summary!$C$27</f>
        <v>5921.333333333333</v>
      </c>
      <c r="AY161" s="100">
        <f>Summary!$C$25+(Summary!$C$26*AY104)+Summary!$C$27</f>
        <v>6992.333333333333</v>
      </c>
      <c r="AZ161" s="100">
        <f>Summary!$C$25+(Summary!$C$26*AZ104)+Summary!$C$27</f>
        <v>8420.333333333332</v>
      </c>
      <c r="BA161" s="100">
        <f>Summary!$C$25+(Summary!$C$26*BA104)+Summary!$C$27</f>
        <v>9572.083333333334</v>
      </c>
      <c r="BB161" s="100">
        <f>Summary!$C$25+(Summary!$C$26*BB104)+Summary!$C$27</f>
        <v>10592.593333333334</v>
      </c>
      <c r="BC161" s="100">
        <f>Summary!$C$25+(Summary!$C$26*BC104)+Summary!$C$27</f>
        <v>10592.593333333334</v>
      </c>
      <c r="BD161" s="100">
        <f>Summary!$C$25+(Summary!$C$26*BD104)+Summary!$C$27</f>
        <v>11792.453333333335</v>
      </c>
      <c r="BE161" s="100">
        <f>Summary!$C$25+(Summary!$C$26*BE104)+Summary!$C$27</f>
        <v>11792.453333333335</v>
      </c>
      <c r="BF161" s="100">
        <f>Summary!$C$25+(Summary!$C$26*BF104)+Summary!$C$27</f>
        <v>11792.453333333335</v>
      </c>
      <c r="BG161" s="100">
        <f>Summary!$C$25+(Summary!$C$26*BG104)+Summary!$C$27</f>
        <v>14192.173333333332</v>
      </c>
      <c r="BH161" s="100">
        <f>Summary!$C$25+(Summary!$C$26*BH104)+Summary!$C$27</f>
        <v>14192.173333333332</v>
      </c>
      <c r="BI161" s="100">
        <f>Summary!$C$25+(Summary!$C$26*BI104)+Summary!$C$27</f>
        <v>14192.173333333332</v>
      </c>
      <c r="BJ161" s="100">
        <f>Summary!$C$25+(Summary!$C$26*BJ104)+Summary!$C$27</f>
        <v>14192.173333333332</v>
      </c>
      <c r="BK161" s="100">
        <f>Summary!$C$25+(Summary!$C$26*BK104)+Summary!$C$27</f>
        <v>14192.173333333332</v>
      </c>
      <c r="BL161" s="100">
        <f>Summary!$C$25+(Summary!$C$26*BL104)+Summary!$C$27</f>
        <v>14192.173333333332</v>
      </c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</row>
    <row r="162" spans="48:94" s="97" customFormat="1" ht="15"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</row>
    <row r="163" spans="1:64" s="97" customFormat="1" ht="15">
      <c r="A163" s="96" t="s">
        <v>197</v>
      </c>
      <c r="B163" s="96"/>
      <c r="D163" s="104">
        <f>SUM(D111:D162)</f>
        <v>22500</v>
      </c>
      <c r="E163" s="104">
        <f aca="true" t="shared" si="45" ref="E163:BL163">SUM(E111:E162)</f>
        <v>46783.333333333336</v>
      </c>
      <c r="F163" s="104">
        <f t="shared" si="45"/>
        <v>46987.333333333336</v>
      </c>
      <c r="G163" s="104">
        <f t="shared" si="45"/>
        <v>62792.66666666667</v>
      </c>
      <c r="H163" s="104">
        <f t="shared" si="45"/>
        <v>83855.33333333333</v>
      </c>
      <c r="I163" s="104">
        <f t="shared" si="45"/>
        <v>109556.99999999999</v>
      </c>
      <c r="J163" s="104">
        <f t="shared" si="45"/>
        <v>135201.16666666663</v>
      </c>
      <c r="K163" s="104">
        <f t="shared" si="45"/>
        <v>144722.18666666665</v>
      </c>
      <c r="L163" s="104">
        <f t="shared" si="45"/>
        <v>154301.68666666665</v>
      </c>
      <c r="M163" s="104">
        <f t="shared" si="45"/>
        <v>179416.59333333338</v>
      </c>
      <c r="N163" s="104">
        <f t="shared" si="45"/>
        <v>203884.44666666674</v>
      </c>
      <c r="O163" s="104">
        <f t="shared" si="45"/>
        <v>223416.68666666673</v>
      </c>
      <c r="P163" s="104">
        <f t="shared" si="45"/>
        <v>236600.86666666667</v>
      </c>
      <c r="Q163" s="104">
        <f t="shared" si="45"/>
        <v>265333.25333333336</v>
      </c>
      <c r="R163" s="104">
        <f t="shared" si="45"/>
        <v>291574.57999999996</v>
      </c>
      <c r="S163" s="104">
        <f t="shared" si="45"/>
        <v>305818.5399999999</v>
      </c>
      <c r="T163" s="104">
        <f t="shared" si="45"/>
        <v>318693.9999999999</v>
      </c>
      <c r="U163" s="104">
        <f t="shared" si="45"/>
        <v>333509.1599999999</v>
      </c>
      <c r="V163" s="104">
        <f t="shared" si="45"/>
        <v>354747.0466666665</v>
      </c>
      <c r="W163" s="104">
        <f t="shared" si="45"/>
        <v>375065.89999999985</v>
      </c>
      <c r="X163" s="104">
        <f t="shared" si="45"/>
        <v>384558.35999999987</v>
      </c>
      <c r="Y163" s="104">
        <f t="shared" si="45"/>
        <v>395106.5199999999</v>
      </c>
      <c r="Z163" s="104">
        <f t="shared" si="45"/>
        <v>403388.2399999999</v>
      </c>
      <c r="AA163" s="104">
        <f t="shared" si="45"/>
        <v>414388.3233333332</v>
      </c>
      <c r="AB163" s="104">
        <f t="shared" si="45"/>
        <v>436292.4399999999</v>
      </c>
      <c r="AC163" s="104">
        <f t="shared" si="45"/>
        <v>446311.89999999997</v>
      </c>
      <c r="AD163" s="104">
        <f t="shared" si="45"/>
        <v>451472.75999999995</v>
      </c>
      <c r="AE163" s="104">
        <f t="shared" si="45"/>
        <v>457442.4799999999</v>
      </c>
      <c r="AF163" s="104">
        <f t="shared" si="45"/>
        <v>468442.56333333324</v>
      </c>
      <c r="AG163" s="104">
        <f t="shared" si="45"/>
        <v>499977.2933333332</v>
      </c>
      <c r="AH163" s="104">
        <f t="shared" si="45"/>
        <v>509469.7533333333</v>
      </c>
      <c r="AI163" s="104">
        <f t="shared" si="45"/>
        <v>515327.6133333333</v>
      </c>
      <c r="AJ163" s="104">
        <f t="shared" si="45"/>
        <v>523609.33333333326</v>
      </c>
      <c r="AK163" s="104">
        <f t="shared" si="45"/>
        <v>533300.4166666666</v>
      </c>
      <c r="AL163" s="104">
        <f t="shared" si="45"/>
        <v>553162.4800000001</v>
      </c>
      <c r="AM163" s="104">
        <f t="shared" si="45"/>
        <v>562875.9400000003</v>
      </c>
      <c r="AN163" s="104">
        <f t="shared" si="45"/>
        <v>568733.8000000003</v>
      </c>
      <c r="AO163" s="104">
        <f t="shared" si="45"/>
        <v>575706.5200000003</v>
      </c>
      <c r="AP163" s="104">
        <f t="shared" si="45"/>
        <v>586706.6033333336</v>
      </c>
      <c r="AQ163" s="104">
        <f t="shared" si="45"/>
        <v>606211.0000000003</v>
      </c>
      <c r="AR163" s="104">
        <f t="shared" si="45"/>
        <v>616230.4600000004</v>
      </c>
      <c r="AS163" s="104">
        <f t="shared" si="45"/>
        <v>621391.3200000004</v>
      </c>
      <c r="AT163" s="104">
        <f t="shared" si="45"/>
        <v>628670.0400000004</v>
      </c>
      <c r="AU163" s="104">
        <f t="shared" si="45"/>
        <v>639670.1233333338</v>
      </c>
      <c r="AV163" s="104">
        <f t="shared" si="45"/>
        <v>665521.5200000005</v>
      </c>
      <c r="AW163" s="104">
        <f t="shared" si="45"/>
        <v>675013.9800000004</v>
      </c>
      <c r="AX163" s="104">
        <f t="shared" si="45"/>
        <v>680871.8400000004</v>
      </c>
      <c r="AY163" s="104">
        <f t="shared" si="45"/>
        <v>689153.5600000004</v>
      </c>
      <c r="AZ163" s="104">
        <f t="shared" si="45"/>
        <v>693161.3100000004</v>
      </c>
      <c r="BA163" s="104">
        <f t="shared" si="45"/>
        <v>699888.0400000004</v>
      </c>
      <c r="BB163" s="104">
        <f t="shared" si="45"/>
        <v>708258.5000000003</v>
      </c>
      <c r="BC163" s="104">
        <f t="shared" si="45"/>
        <v>710767.3600000003</v>
      </c>
      <c r="BD163" s="104">
        <f t="shared" si="45"/>
        <v>713167.0800000003</v>
      </c>
      <c r="BE163" s="104">
        <f t="shared" si="45"/>
        <v>714476.0800000003</v>
      </c>
      <c r="BF163" s="104">
        <f t="shared" si="45"/>
        <v>718184.8000000003</v>
      </c>
      <c r="BG163" s="104">
        <f t="shared" si="45"/>
        <v>724293.2400000002</v>
      </c>
      <c r="BH163" s="104">
        <f t="shared" si="45"/>
        <v>725602.2400000002</v>
      </c>
      <c r="BI163" s="104">
        <f t="shared" si="45"/>
        <v>726911.2400000002</v>
      </c>
      <c r="BJ163" s="104">
        <f t="shared" si="45"/>
        <v>726911.2400000002</v>
      </c>
      <c r="BK163" s="104">
        <f t="shared" si="45"/>
        <v>726911.2400000002</v>
      </c>
      <c r="BL163" s="104">
        <f t="shared" si="45"/>
        <v>726911.2400000002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93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10.83203125" style="0" customWidth="1"/>
    <col min="2" max="2" width="12.33203125" style="0" customWidth="1"/>
    <col min="3" max="3" width="20.83203125" style="0" customWidth="1"/>
    <col min="4" max="4" width="17.66015625" style="0" customWidth="1"/>
    <col min="5" max="7" width="15.83203125" style="0" customWidth="1"/>
    <col min="8" max="66" width="20.83203125" style="0" customWidth="1"/>
    <col min="67" max="67" width="21" style="0" customWidth="1"/>
  </cols>
  <sheetData>
    <row r="1" ht="26.25">
      <c r="F1" s="28" t="s">
        <v>199</v>
      </c>
    </row>
    <row r="2" spans="1:64" s="18" customFormat="1" ht="15">
      <c r="A2" s="16" t="s">
        <v>81</v>
      </c>
      <c r="B2" s="16"/>
      <c r="C2" s="16"/>
      <c r="D2" s="16" t="s">
        <v>30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83</v>
      </c>
      <c r="L2" s="16" t="s">
        <v>82</v>
      </c>
      <c r="M2" s="16" t="s">
        <v>9</v>
      </c>
      <c r="N2" s="16" t="s">
        <v>10</v>
      </c>
      <c r="O2" s="16" t="s">
        <v>11</v>
      </c>
      <c r="P2" s="16" t="s">
        <v>25</v>
      </c>
      <c r="Q2" s="16" t="s">
        <v>26</v>
      </c>
      <c r="R2" s="16" t="s">
        <v>13</v>
      </c>
      <c r="S2" s="16" t="s">
        <v>14</v>
      </c>
      <c r="T2" s="16" t="s">
        <v>15</v>
      </c>
      <c r="U2" s="16" t="s">
        <v>16</v>
      </c>
      <c r="V2" s="16" t="s">
        <v>17</v>
      </c>
      <c r="W2" s="16" t="s">
        <v>27</v>
      </c>
      <c r="X2" s="16" t="s">
        <v>28</v>
      </c>
      <c r="Y2" s="16" t="s">
        <v>18</v>
      </c>
      <c r="Z2" s="16" t="s">
        <v>19</v>
      </c>
      <c r="AA2" s="16" t="s">
        <v>20</v>
      </c>
      <c r="AB2" s="16" t="s">
        <v>29</v>
      </c>
      <c r="AC2" s="16" t="s">
        <v>45</v>
      </c>
      <c r="AD2" s="16" t="s">
        <v>46</v>
      </c>
      <c r="AE2" s="16" t="s">
        <v>47</v>
      </c>
      <c r="AF2" s="16" t="s">
        <v>48</v>
      </c>
      <c r="AG2" s="16" t="s">
        <v>49</v>
      </c>
      <c r="AH2" s="16" t="s">
        <v>50</v>
      </c>
      <c r="AI2" s="16" t="s">
        <v>51</v>
      </c>
      <c r="AJ2" s="16" t="s">
        <v>52</v>
      </c>
      <c r="AK2" s="16" t="s">
        <v>53</v>
      </c>
      <c r="AL2" s="16" t="s">
        <v>54</v>
      </c>
      <c r="AM2" s="16" t="s">
        <v>55</v>
      </c>
      <c r="AN2" s="16" t="s">
        <v>56</v>
      </c>
      <c r="AO2" s="16" t="s">
        <v>57</v>
      </c>
      <c r="AP2" s="16" t="s">
        <v>58</v>
      </c>
      <c r="AQ2" s="16" t="s">
        <v>59</v>
      </c>
      <c r="AR2" s="16" t="s">
        <v>60</v>
      </c>
      <c r="AS2" s="16" t="s">
        <v>61</v>
      </c>
      <c r="AT2" s="16" t="s">
        <v>62</v>
      </c>
      <c r="AU2" s="16" t="s">
        <v>63</v>
      </c>
      <c r="AV2" s="16" t="s">
        <v>64</v>
      </c>
      <c r="AW2" s="16" t="s">
        <v>65</v>
      </c>
      <c r="AX2" s="16" t="s">
        <v>66</v>
      </c>
      <c r="AY2" s="16" t="s">
        <v>67</v>
      </c>
      <c r="AZ2" s="16" t="s">
        <v>68</v>
      </c>
      <c r="BA2" s="16" t="s">
        <v>69</v>
      </c>
      <c r="BB2" s="16" t="s">
        <v>70</v>
      </c>
      <c r="BC2" s="16" t="s">
        <v>71</v>
      </c>
      <c r="BD2" s="16" t="s">
        <v>72</v>
      </c>
      <c r="BE2" s="16" t="s">
        <v>73</v>
      </c>
      <c r="BF2" s="16" t="s">
        <v>74</v>
      </c>
      <c r="BG2" s="16" t="s">
        <v>75</v>
      </c>
      <c r="BH2" s="16" t="s">
        <v>76</v>
      </c>
      <c r="BI2" s="16" t="s">
        <v>77</v>
      </c>
      <c r="BJ2" s="16" t="s">
        <v>78</v>
      </c>
      <c r="BK2" s="16" t="s">
        <v>79</v>
      </c>
      <c r="BL2" s="16" t="s">
        <v>80</v>
      </c>
    </row>
    <row r="3" spans="1:64" s="18" customFormat="1" ht="15">
      <c r="A3" s="20"/>
      <c r="B3" s="20"/>
      <c r="C3" s="20"/>
      <c r="D3" s="20"/>
      <c r="E3" s="20"/>
      <c r="F3" s="2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64" s="18" customFormat="1" ht="15">
      <c r="A4" s="19" t="s">
        <v>86</v>
      </c>
      <c r="B4" s="19"/>
      <c r="C4" s="19"/>
      <c r="D4" s="19">
        <v>0</v>
      </c>
      <c r="E4" s="19">
        <f aca="true" t="shared" si="0" ref="E4:AJ4">H62</f>
        <v>34290</v>
      </c>
      <c r="F4" s="19">
        <f t="shared" si="0"/>
        <v>34290</v>
      </c>
      <c r="G4" s="19">
        <f t="shared" si="0"/>
        <v>34290</v>
      </c>
      <c r="H4" s="19">
        <f t="shared" si="0"/>
        <v>58935</v>
      </c>
      <c r="I4" s="19">
        <f t="shared" si="0"/>
        <v>58935</v>
      </c>
      <c r="J4" s="19">
        <f t="shared" si="0"/>
        <v>58935</v>
      </c>
      <c r="K4" s="19">
        <f t="shared" si="0"/>
        <v>83580</v>
      </c>
      <c r="L4" s="19">
        <f t="shared" si="0"/>
        <v>83580</v>
      </c>
      <c r="M4" s="19">
        <f t="shared" si="0"/>
        <v>83580</v>
      </c>
      <c r="N4" s="19">
        <f t="shared" si="0"/>
        <v>108225</v>
      </c>
      <c r="O4" s="19">
        <f t="shared" si="0"/>
        <v>108225</v>
      </c>
      <c r="P4" s="19">
        <f t="shared" si="0"/>
        <v>108225</v>
      </c>
      <c r="Q4" s="19">
        <f t="shared" si="0"/>
        <v>132870</v>
      </c>
      <c r="R4" s="19">
        <f t="shared" si="0"/>
        <v>132870</v>
      </c>
      <c r="S4" s="19">
        <f t="shared" si="0"/>
        <v>132870</v>
      </c>
      <c r="T4" s="19">
        <f t="shared" si="0"/>
        <v>157515</v>
      </c>
      <c r="U4" s="19">
        <f t="shared" si="0"/>
        <v>157515</v>
      </c>
      <c r="V4" s="19">
        <f t="shared" si="0"/>
        <v>157515</v>
      </c>
      <c r="W4" s="19">
        <f t="shared" si="0"/>
        <v>182160</v>
      </c>
      <c r="X4" s="19">
        <f t="shared" si="0"/>
        <v>182160</v>
      </c>
      <c r="Y4" s="19">
        <f t="shared" si="0"/>
        <v>182160</v>
      </c>
      <c r="Z4" s="19">
        <f t="shared" si="0"/>
        <v>206805</v>
      </c>
      <c r="AA4" s="19">
        <f t="shared" si="0"/>
        <v>206805</v>
      </c>
      <c r="AB4" s="19">
        <f t="shared" si="0"/>
        <v>206805</v>
      </c>
      <c r="AC4" s="19">
        <f t="shared" si="0"/>
        <v>231450</v>
      </c>
      <c r="AD4" s="19">
        <f t="shared" si="0"/>
        <v>231450</v>
      </c>
      <c r="AE4" s="19">
        <f t="shared" si="0"/>
        <v>231450</v>
      </c>
      <c r="AF4" s="19">
        <f t="shared" si="0"/>
        <v>256095</v>
      </c>
      <c r="AG4" s="19">
        <f t="shared" si="0"/>
        <v>256095</v>
      </c>
      <c r="AH4" s="19">
        <f t="shared" si="0"/>
        <v>256095</v>
      </c>
      <c r="AI4" s="19">
        <f t="shared" si="0"/>
        <v>280740</v>
      </c>
      <c r="AJ4" s="19">
        <f t="shared" si="0"/>
        <v>280740</v>
      </c>
      <c r="AK4" s="19">
        <f aca="true" t="shared" si="1" ref="AK4:BF4">AN62</f>
        <v>280740</v>
      </c>
      <c r="AL4" s="19">
        <f t="shared" si="1"/>
        <v>305385</v>
      </c>
      <c r="AM4" s="19">
        <f t="shared" si="1"/>
        <v>305385</v>
      </c>
      <c r="AN4" s="19">
        <f t="shared" si="1"/>
        <v>305385</v>
      </c>
      <c r="AO4" s="19">
        <f t="shared" si="1"/>
        <v>330030</v>
      </c>
      <c r="AP4" s="19">
        <f t="shared" si="1"/>
        <v>330030</v>
      </c>
      <c r="AQ4" s="19">
        <f t="shared" si="1"/>
        <v>330030</v>
      </c>
      <c r="AR4" s="19">
        <f t="shared" si="1"/>
        <v>354675</v>
      </c>
      <c r="AS4" s="19">
        <f t="shared" si="1"/>
        <v>354675</v>
      </c>
      <c r="AT4" s="19">
        <f t="shared" si="1"/>
        <v>354675</v>
      </c>
      <c r="AU4" s="19">
        <f t="shared" si="1"/>
        <v>379320</v>
      </c>
      <c r="AV4" s="19">
        <f t="shared" si="1"/>
        <v>379320</v>
      </c>
      <c r="AW4" s="19">
        <f t="shared" si="1"/>
        <v>379320</v>
      </c>
      <c r="AX4" s="19">
        <f t="shared" si="1"/>
        <v>403965</v>
      </c>
      <c r="AY4" s="19">
        <f t="shared" si="1"/>
        <v>403965</v>
      </c>
      <c r="AZ4" s="19">
        <f t="shared" si="1"/>
        <v>403965</v>
      </c>
      <c r="BA4" s="19">
        <f t="shared" si="1"/>
        <v>428610</v>
      </c>
      <c r="BB4" s="19">
        <f t="shared" si="1"/>
        <v>428610</v>
      </c>
      <c r="BC4" s="19">
        <f t="shared" si="1"/>
        <v>428610</v>
      </c>
      <c r="BD4" s="19">
        <f t="shared" si="1"/>
        <v>453255</v>
      </c>
      <c r="BE4" s="19">
        <f t="shared" si="1"/>
        <v>453255</v>
      </c>
      <c r="BF4" s="19">
        <f t="shared" si="1"/>
        <v>453255</v>
      </c>
      <c r="BG4" s="19">
        <f aca="true" t="shared" si="2" ref="BG4:BL4">BG62</f>
        <v>453255</v>
      </c>
      <c r="BH4" s="19">
        <f t="shared" si="2"/>
        <v>453255</v>
      </c>
      <c r="BI4" s="19">
        <f t="shared" si="2"/>
        <v>453255</v>
      </c>
      <c r="BJ4" s="19">
        <f t="shared" si="2"/>
        <v>477900</v>
      </c>
      <c r="BK4" s="19">
        <f t="shared" si="2"/>
        <v>477900</v>
      </c>
      <c r="BL4" s="19">
        <f t="shared" si="2"/>
        <v>477900</v>
      </c>
    </row>
    <row r="5" spans="1:64" s="18" customFormat="1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64" s="18" customFormat="1" ht="15">
      <c r="A6" s="19" t="s">
        <v>87</v>
      </c>
      <c r="B6" s="19"/>
      <c r="C6" s="19"/>
      <c r="D6" s="19">
        <f>D93</f>
        <v>22500</v>
      </c>
      <c r="E6" s="19">
        <f aca="true" t="shared" si="3" ref="E6:BL6">E93</f>
        <v>37347.98333333334</v>
      </c>
      <c r="F6" s="19">
        <f t="shared" si="3"/>
        <v>37347.98333333334</v>
      </c>
      <c r="G6" s="19">
        <f t="shared" si="3"/>
        <v>37347.98333333334</v>
      </c>
      <c r="H6" s="19">
        <f t="shared" si="3"/>
        <v>45945.966666666674</v>
      </c>
      <c r="I6" s="19">
        <f t="shared" si="3"/>
        <v>45945.966666666674</v>
      </c>
      <c r="J6" s="19">
        <f t="shared" si="3"/>
        <v>45945.966666666674</v>
      </c>
      <c r="K6" s="19">
        <f t="shared" si="3"/>
        <v>55818.95000000001</v>
      </c>
      <c r="L6" s="19">
        <f t="shared" si="3"/>
        <v>55818.95000000001</v>
      </c>
      <c r="M6" s="19">
        <f t="shared" si="3"/>
        <v>55818.95000000001</v>
      </c>
      <c r="N6" s="19">
        <f t="shared" si="3"/>
        <v>69858.60000000002</v>
      </c>
      <c r="O6" s="19">
        <f t="shared" si="3"/>
        <v>69858.60000000002</v>
      </c>
      <c r="P6" s="19">
        <f t="shared" si="3"/>
        <v>69858.60000000002</v>
      </c>
      <c r="Q6" s="19">
        <f t="shared" si="3"/>
        <v>79731.58333333336</v>
      </c>
      <c r="R6" s="19">
        <f t="shared" si="3"/>
        <v>79731.58333333336</v>
      </c>
      <c r="S6" s="19">
        <f t="shared" si="3"/>
        <v>79731.58333333336</v>
      </c>
      <c r="T6" s="19">
        <f t="shared" si="3"/>
        <v>89604.5666666667</v>
      </c>
      <c r="U6" s="19">
        <f t="shared" si="3"/>
        <v>89604.5666666667</v>
      </c>
      <c r="V6" s="19">
        <f t="shared" si="3"/>
        <v>89604.5666666667</v>
      </c>
      <c r="W6" s="19">
        <f t="shared" si="3"/>
        <v>99477.55000000003</v>
      </c>
      <c r="X6" s="19">
        <f t="shared" si="3"/>
        <v>99477.55000000003</v>
      </c>
      <c r="Y6" s="19">
        <f t="shared" si="3"/>
        <v>99477.55000000003</v>
      </c>
      <c r="Z6" s="19">
        <f t="shared" si="3"/>
        <v>119350.53333333337</v>
      </c>
      <c r="AA6" s="19">
        <f t="shared" si="3"/>
        <v>119350.53333333337</v>
      </c>
      <c r="AB6" s="19">
        <f t="shared" si="3"/>
        <v>119350.53333333337</v>
      </c>
      <c r="AC6" s="19">
        <f t="shared" si="3"/>
        <v>129223.5166666667</v>
      </c>
      <c r="AD6" s="19">
        <f t="shared" si="3"/>
        <v>129223.5166666667</v>
      </c>
      <c r="AE6" s="19">
        <f t="shared" si="3"/>
        <v>129223.5166666667</v>
      </c>
      <c r="AF6" s="19">
        <f t="shared" si="3"/>
        <v>139096.50000000003</v>
      </c>
      <c r="AG6" s="19">
        <f t="shared" si="3"/>
        <v>139096.50000000003</v>
      </c>
      <c r="AH6" s="19">
        <f t="shared" si="3"/>
        <v>139096.50000000003</v>
      </c>
      <c r="AI6" s="19">
        <f t="shared" si="3"/>
        <v>148969.48333333337</v>
      </c>
      <c r="AJ6" s="19">
        <f t="shared" si="3"/>
        <v>148969.48333333337</v>
      </c>
      <c r="AK6" s="19">
        <f t="shared" si="3"/>
        <v>148969.48333333337</v>
      </c>
      <c r="AL6" s="19">
        <f t="shared" si="3"/>
        <v>158842.4666666667</v>
      </c>
      <c r="AM6" s="19">
        <f t="shared" si="3"/>
        <v>158842.4666666667</v>
      </c>
      <c r="AN6" s="19">
        <f t="shared" si="3"/>
        <v>158842.4666666667</v>
      </c>
      <c r="AO6" s="19">
        <f t="shared" si="3"/>
        <v>168715.45000000004</v>
      </c>
      <c r="AP6" s="19">
        <f t="shared" si="3"/>
        <v>168715.45000000004</v>
      </c>
      <c r="AQ6" s="19">
        <f t="shared" si="3"/>
        <v>168715.45000000004</v>
      </c>
      <c r="AR6" s="19">
        <f t="shared" si="3"/>
        <v>178588.43333333338</v>
      </c>
      <c r="AS6" s="19">
        <f t="shared" si="3"/>
        <v>178588.43333333338</v>
      </c>
      <c r="AT6" s="19">
        <f t="shared" si="3"/>
        <v>178588.43333333338</v>
      </c>
      <c r="AU6" s="19">
        <f t="shared" si="3"/>
        <v>188461.41666666672</v>
      </c>
      <c r="AV6" s="19">
        <f t="shared" si="3"/>
        <v>188461.41666666672</v>
      </c>
      <c r="AW6" s="19">
        <f t="shared" si="3"/>
        <v>188461.41666666672</v>
      </c>
      <c r="AX6" s="19">
        <f t="shared" si="3"/>
        <v>198334.40000000005</v>
      </c>
      <c r="AY6" s="19">
        <f t="shared" si="3"/>
        <v>198334.40000000005</v>
      </c>
      <c r="AZ6" s="19">
        <f t="shared" si="3"/>
        <v>198334.40000000005</v>
      </c>
      <c r="BA6" s="19">
        <f t="shared" si="3"/>
        <v>208207.3833333334</v>
      </c>
      <c r="BB6" s="19">
        <f t="shared" si="3"/>
        <v>208207.3833333334</v>
      </c>
      <c r="BC6" s="19">
        <f t="shared" si="3"/>
        <v>208207.3833333334</v>
      </c>
      <c r="BD6" s="19">
        <f t="shared" si="3"/>
        <v>218080.36666666673</v>
      </c>
      <c r="BE6" s="19">
        <f t="shared" si="3"/>
        <v>218080.36666666673</v>
      </c>
      <c r="BF6" s="19">
        <f t="shared" si="3"/>
        <v>218080.36666666673</v>
      </c>
      <c r="BG6" s="19">
        <f t="shared" si="3"/>
        <v>227953.35000000006</v>
      </c>
      <c r="BH6" s="19">
        <f t="shared" si="3"/>
        <v>227953.35000000006</v>
      </c>
      <c r="BI6" s="19">
        <f t="shared" si="3"/>
        <v>227953.35000000006</v>
      </c>
      <c r="BJ6" s="19">
        <f t="shared" si="3"/>
        <v>237826.3333333334</v>
      </c>
      <c r="BK6" s="19">
        <f t="shared" si="3"/>
        <v>237826.3333333334</v>
      </c>
      <c r="BL6" s="19">
        <f t="shared" si="3"/>
        <v>237826.3333333334</v>
      </c>
    </row>
    <row r="7" spans="1:64" s="18" customFormat="1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18" customFormat="1" ht="15">
      <c r="A8" s="19" t="s">
        <v>33</v>
      </c>
      <c r="B8" s="19"/>
      <c r="C8" s="19"/>
      <c r="D8" s="19"/>
      <c r="E8" s="19">
        <f>Summary!$D$41</f>
        <v>20000</v>
      </c>
      <c r="F8" s="19">
        <f>Summary!$D$41</f>
        <v>20000</v>
      </c>
      <c r="G8" s="19">
        <f>Summary!$D$41</f>
        <v>20000</v>
      </c>
      <c r="H8" s="19">
        <f>Summary!$D$41</f>
        <v>20000</v>
      </c>
      <c r="I8" s="19">
        <f>Summary!$D$41</f>
        <v>20000</v>
      </c>
      <c r="J8" s="19">
        <f>Summary!$D$41</f>
        <v>20000</v>
      </c>
      <c r="K8" s="19">
        <f>Summary!$D$41</f>
        <v>20000</v>
      </c>
      <c r="L8" s="19">
        <f>Summary!$D$41</f>
        <v>20000</v>
      </c>
      <c r="M8" s="19">
        <f>Summary!$D$41</f>
        <v>20000</v>
      </c>
      <c r="N8" s="19">
        <f>Summary!$D$41</f>
        <v>20000</v>
      </c>
      <c r="O8" s="19">
        <f>Summary!$D$41</f>
        <v>20000</v>
      </c>
      <c r="P8" s="19">
        <f>Summary!$D$41</f>
        <v>20000</v>
      </c>
      <c r="Q8" s="19">
        <f>Summary!$D$41</f>
        <v>20000</v>
      </c>
      <c r="R8" s="19">
        <f>Summary!$D$41</f>
        <v>20000</v>
      </c>
      <c r="S8" s="19">
        <f>Summary!$D$41</f>
        <v>20000</v>
      </c>
      <c r="T8" s="19">
        <f>Summary!$D$41</f>
        <v>20000</v>
      </c>
      <c r="U8" s="19">
        <f>Summary!$D$41</f>
        <v>20000</v>
      </c>
      <c r="V8" s="19">
        <f>Summary!$D$41</f>
        <v>20000</v>
      </c>
      <c r="W8" s="19">
        <f>Summary!$D$41</f>
        <v>20000</v>
      </c>
      <c r="X8" s="19">
        <f>Summary!$D$41</f>
        <v>20000</v>
      </c>
      <c r="Y8" s="19">
        <f>Summary!$D$41</f>
        <v>20000</v>
      </c>
      <c r="Z8" s="19">
        <f>Summary!$D$41</f>
        <v>20000</v>
      </c>
      <c r="AA8" s="19">
        <f>Summary!$D$41</f>
        <v>20000</v>
      </c>
      <c r="AB8" s="19">
        <f>Summary!$D$41</f>
        <v>20000</v>
      </c>
      <c r="AC8" s="19">
        <f>Summary!$D$41</f>
        <v>20000</v>
      </c>
      <c r="AD8" s="19">
        <f>Summary!$D$41</f>
        <v>20000</v>
      </c>
      <c r="AE8" s="19">
        <f>Summary!$D$41</f>
        <v>20000</v>
      </c>
      <c r="AF8" s="19">
        <f>Summary!$D$41</f>
        <v>20000</v>
      </c>
      <c r="AG8" s="19">
        <f>Summary!$D$41</f>
        <v>20000</v>
      </c>
      <c r="AH8" s="19">
        <f>Summary!$D$41</f>
        <v>20000</v>
      </c>
      <c r="AI8" s="19">
        <f>Summary!$D$41</f>
        <v>20000</v>
      </c>
      <c r="AJ8" s="19">
        <f>Summary!$D$41</f>
        <v>20000</v>
      </c>
      <c r="AK8" s="19">
        <f>Summary!$D$41</f>
        <v>20000</v>
      </c>
      <c r="AL8" s="19">
        <f>Summary!$D$41</f>
        <v>20000</v>
      </c>
      <c r="AM8" s="19">
        <f>Summary!$D$41</f>
        <v>20000</v>
      </c>
      <c r="AN8" s="19">
        <f>Summary!$D$41</f>
        <v>20000</v>
      </c>
      <c r="AO8" s="19">
        <f>Summary!$D$41</f>
        <v>20000</v>
      </c>
      <c r="AP8" s="19">
        <f>Summary!$D$41</f>
        <v>20000</v>
      </c>
      <c r="AQ8" s="19">
        <f>Summary!$D$41</f>
        <v>20000</v>
      </c>
      <c r="AR8" s="19">
        <f>Summary!$D$41</f>
        <v>20000</v>
      </c>
      <c r="AS8" s="19">
        <f>Summary!$D$41</f>
        <v>20000</v>
      </c>
      <c r="AT8" s="19">
        <f>Summary!$D$41</f>
        <v>20000</v>
      </c>
      <c r="AU8" s="19">
        <f>Summary!$D$41</f>
        <v>20000</v>
      </c>
      <c r="AV8" s="19">
        <f>Summary!$D$41</f>
        <v>20000</v>
      </c>
      <c r="AW8" s="19">
        <f>Summary!$D$41</f>
        <v>20000</v>
      </c>
      <c r="AX8" s="19">
        <f>Summary!$D$41</f>
        <v>20000</v>
      </c>
      <c r="AY8" s="19">
        <f>Summary!$D$41</f>
        <v>20000</v>
      </c>
      <c r="AZ8" s="19">
        <f>Summary!$D$41</f>
        <v>20000</v>
      </c>
      <c r="BA8" s="19">
        <f>Summary!$D$41*1.25</f>
        <v>25000</v>
      </c>
      <c r="BB8" s="19">
        <f>Summary!$D$41*1.25</f>
        <v>25000</v>
      </c>
      <c r="BC8" s="19">
        <f>Summary!$D$41*1.25</f>
        <v>25000</v>
      </c>
      <c r="BD8" s="19">
        <f>Summary!$D$41*1.25</f>
        <v>25000</v>
      </c>
      <c r="BE8" s="19">
        <f>Summary!$D$41*1.25</f>
        <v>25000</v>
      </c>
      <c r="BF8" s="19">
        <f>Summary!$D$41*1.25</f>
        <v>25000</v>
      </c>
      <c r="BG8" s="19">
        <f>Summary!$D$41*1.25</f>
        <v>25000</v>
      </c>
      <c r="BH8" s="19">
        <f>Summary!$D$41*1.25</f>
        <v>25000</v>
      </c>
      <c r="BI8" s="19">
        <f>Summary!$D$41*1.25</f>
        <v>25000</v>
      </c>
      <c r="BJ8" s="19">
        <f>Summary!$D$41*1.25</f>
        <v>25000</v>
      </c>
      <c r="BK8" s="19">
        <f>Summary!$D$41*1.25</f>
        <v>25000</v>
      </c>
      <c r="BL8" s="19">
        <f>Summary!$D$41*1.25</f>
        <v>25000</v>
      </c>
    </row>
    <row r="9" spans="1:64" s="18" customFormat="1" ht="15">
      <c r="A9" s="19" t="s">
        <v>31</v>
      </c>
      <c r="B9" s="19"/>
      <c r="C9" s="19"/>
      <c r="D9" s="19"/>
      <c r="E9" s="19">
        <f>Summary!$D$42</f>
        <v>2000</v>
      </c>
      <c r="F9" s="19">
        <f>Summary!$D$42</f>
        <v>2000</v>
      </c>
      <c r="G9" s="19">
        <f>Summary!$D$42</f>
        <v>2000</v>
      </c>
      <c r="H9" s="19">
        <f>Summary!$D$42</f>
        <v>2000</v>
      </c>
      <c r="I9" s="19">
        <f>Summary!$D$42</f>
        <v>2000</v>
      </c>
      <c r="J9" s="19">
        <f>Summary!$D$42</f>
        <v>2000</v>
      </c>
      <c r="K9" s="19">
        <f>Summary!$D$42</f>
        <v>2000</v>
      </c>
      <c r="L9" s="19">
        <f>Summary!$D$42</f>
        <v>2000</v>
      </c>
      <c r="M9" s="19">
        <f>Summary!$D$42</f>
        <v>2000</v>
      </c>
      <c r="N9" s="19">
        <f>Summary!$D$42</f>
        <v>2000</v>
      </c>
      <c r="O9" s="19">
        <f>Summary!$D$42</f>
        <v>2000</v>
      </c>
      <c r="P9" s="19">
        <f>Summary!$D$42</f>
        <v>2000</v>
      </c>
      <c r="Q9" s="19">
        <f>Summary!$D$42*2</f>
        <v>4000</v>
      </c>
      <c r="R9" s="19">
        <f>Summary!$D$42*2</f>
        <v>4000</v>
      </c>
      <c r="S9" s="19">
        <f>Summary!$D$42*2</f>
        <v>4000</v>
      </c>
      <c r="T9" s="19">
        <f>Summary!$D$42*2</f>
        <v>4000</v>
      </c>
      <c r="U9" s="19">
        <f>Summary!$D$42*2</f>
        <v>4000</v>
      </c>
      <c r="V9" s="19">
        <f>Summary!$D$42*2</f>
        <v>4000</v>
      </c>
      <c r="W9" s="19">
        <f>Summary!$D$42*2</f>
        <v>4000</v>
      </c>
      <c r="X9" s="19">
        <f>Summary!$D$42*2</f>
        <v>4000</v>
      </c>
      <c r="Y9" s="19">
        <f>Summary!$D$42*2</f>
        <v>4000</v>
      </c>
      <c r="Z9" s="19">
        <f>Summary!$D$42*2</f>
        <v>4000</v>
      </c>
      <c r="AA9" s="19">
        <f>Summary!$D$42*2</f>
        <v>4000</v>
      </c>
      <c r="AB9" s="19">
        <f>Summary!$D$42*2</f>
        <v>4000</v>
      </c>
      <c r="AC9" s="19">
        <f>Summary!$D$42*3</f>
        <v>6000</v>
      </c>
      <c r="AD9" s="19">
        <f>Summary!$D$42*3</f>
        <v>6000</v>
      </c>
      <c r="AE9" s="19">
        <f>Summary!$D$42*3</f>
        <v>6000</v>
      </c>
      <c r="AF9" s="19">
        <f>Summary!$D$42*3</f>
        <v>6000</v>
      </c>
      <c r="AG9" s="19">
        <f>Summary!$D$42*3</f>
        <v>6000</v>
      </c>
      <c r="AH9" s="19">
        <f>Summary!$D$42*3</f>
        <v>6000</v>
      </c>
      <c r="AI9" s="19">
        <f>Summary!$D$42*3</f>
        <v>6000</v>
      </c>
      <c r="AJ9" s="19">
        <f>Summary!$D$42*3</f>
        <v>6000</v>
      </c>
      <c r="AK9" s="19">
        <f>Summary!$D$42*3</f>
        <v>6000</v>
      </c>
      <c r="AL9" s="19">
        <f>Summary!$D$42*3</f>
        <v>6000</v>
      </c>
      <c r="AM9" s="19">
        <f>Summary!$D$42*3</f>
        <v>6000</v>
      </c>
      <c r="AN9" s="19">
        <f>Summary!$D$42*3</f>
        <v>6000</v>
      </c>
      <c r="AO9" s="19">
        <f>Summary!$D$42*4</f>
        <v>8000</v>
      </c>
      <c r="AP9" s="19">
        <f>Summary!$D$42*4</f>
        <v>8000</v>
      </c>
      <c r="AQ9" s="19">
        <f>Summary!$D$42*4</f>
        <v>8000</v>
      </c>
      <c r="AR9" s="19">
        <f>Summary!$D$42*4</f>
        <v>8000</v>
      </c>
      <c r="AS9" s="19">
        <f>Summary!$D$42*4</f>
        <v>8000</v>
      </c>
      <c r="AT9" s="19">
        <f>Summary!$D$42*4</f>
        <v>8000</v>
      </c>
      <c r="AU9" s="19">
        <f>Summary!$D$42*4</f>
        <v>8000</v>
      </c>
      <c r="AV9" s="19">
        <f>Summary!$D$42*4</f>
        <v>8000</v>
      </c>
      <c r="AW9" s="19">
        <f>Summary!$D$42*4</f>
        <v>8000</v>
      </c>
      <c r="AX9" s="19">
        <f>Summary!$D$42*4</f>
        <v>8000</v>
      </c>
      <c r="AY9" s="19">
        <f>Summary!$D$42*4</f>
        <v>8000</v>
      </c>
      <c r="AZ9" s="19">
        <f>Summary!$D$42*4</f>
        <v>8000</v>
      </c>
      <c r="BA9" s="19">
        <f>Summary!$D$42*5</f>
        <v>10000</v>
      </c>
      <c r="BB9" s="19">
        <f>Summary!$D$42*5</f>
        <v>10000</v>
      </c>
      <c r="BC9" s="19">
        <f>Summary!$D$42*5</f>
        <v>10000</v>
      </c>
      <c r="BD9" s="19">
        <f>Summary!$D$42*5</f>
        <v>10000</v>
      </c>
      <c r="BE9" s="19">
        <f>Summary!$D$42*5</f>
        <v>10000</v>
      </c>
      <c r="BF9" s="19">
        <f>Summary!$D$42*5</f>
        <v>10000</v>
      </c>
      <c r="BG9" s="19">
        <f>Summary!$D$42*5</f>
        <v>10000</v>
      </c>
      <c r="BH9" s="19">
        <f>Summary!$D$42*5</f>
        <v>10000</v>
      </c>
      <c r="BI9" s="19">
        <f>Summary!$D$42*5</f>
        <v>10000</v>
      </c>
      <c r="BJ9" s="19">
        <f>Summary!$D$42*5</f>
        <v>10000</v>
      </c>
      <c r="BK9" s="19">
        <f>Summary!$D$42*5</f>
        <v>10000</v>
      </c>
      <c r="BL9" s="19">
        <f>Summary!$D$42*5</f>
        <v>10000</v>
      </c>
    </row>
    <row r="10" spans="1:64" s="18" customFormat="1" ht="15">
      <c r="A10" s="19" t="s">
        <v>35</v>
      </c>
      <c r="B10" s="19"/>
      <c r="C10" s="19"/>
      <c r="D10" s="19"/>
      <c r="E10" s="19">
        <f>Summary!$D$43</f>
        <v>500</v>
      </c>
      <c r="F10" s="19">
        <f>Summary!$D$43</f>
        <v>500</v>
      </c>
      <c r="G10" s="19">
        <f>Summary!$D$43</f>
        <v>500</v>
      </c>
      <c r="H10" s="19">
        <f>Summary!$D$43</f>
        <v>500</v>
      </c>
      <c r="I10" s="19">
        <f>Summary!$D$43</f>
        <v>500</v>
      </c>
      <c r="J10" s="19">
        <f>Summary!$D$43</f>
        <v>500</v>
      </c>
      <c r="K10" s="19">
        <f>Summary!$D$43</f>
        <v>500</v>
      </c>
      <c r="L10" s="19">
        <f>Summary!$D$43</f>
        <v>500</v>
      </c>
      <c r="M10" s="19">
        <f>Summary!$D$43</f>
        <v>500</v>
      </c>
      <c r="N10" s="19">
        <f>Summary!$D$43</f>
        <v>500</v>
      </c>
      <c r="O10" s="19">
        <f>Summary!$D$43</f>
        <v>500</v>
      </c>
      <c r="P10" s="19">
        <f>Summary!$D$43</f>
        <v>500</v>
      </c>
      <c r="Q10" s="19">
        <f>Summary!$D$43*2</f>
        <v>1000</v>
      </c>
      <c r="R10" s="19">
        <f>Summary!$D$43*2</f>
        <v>1000</v>
      </c>
      <c r="S10" s="19">
        <f>Summary!$D$43*2</f>
        <v>1000</v>
      </c>
      <c r="T10" s="19">
        <f>Summary!$D$43*2</f>
        <v>1000</v>
      </c>
      <c r="U10" s="19">
        <f>Summary!$D$43*2</f>
        <v>1000</v>
      </c>
      <c r="V10" s="19">
        <f>Summary!$D$43*2</f>
        <v>1000</v>
      </c>
      <c r="W10" s="19">
        <f>Summary!$D$43*2</f>
        <v>1000</v>
      </c>
      <c r="X10" s="19">
        <f>Summary!$D$43*2</f>
        <v>1000</v>
      </c>
      <c r="Y10" s="19">
        <f>Summary!$D$43*2</f>
        <v>1000</v>
      </c>
      <c r="Z10" s="19">
        <f>Summary!$D$43*2</f>
        <v>1000</v>
      </c>
      <c r="AA10" s="19">
        <f>Summary!$D$43*2</f>
        <v>1000</v>
      </c>
      <c r="AB10" s="19">
        <f>Summary!$D$43*2</f>
        <v>1000</v>
      </c>
      <c r="AC10" s="19">
        <f>Summary!$D$43*3</f>
        <v>1500</v>
      </c>
      <c r="AD10" s="19">
        <f>Summary!$D$43*3</f>
        <v>1500</v>
      </c>
      <c r="AE10" s="19">
        <f>Summary!$D$43*3</f>
        <v>1500</v>
      </c>
      <c r="AF10" s="19">
        <f>Summary!$D$43*3</f>
        <v>1500</v>
      </c>
      <c r="AG10" s="19">
        <f>Summary!$D$43*3</f>
        <v>1500</v>
      </c>
      <c r="AH10" s="19">
        <f>Summary!$D$43*3</f>
        <v>1500</v>
      </c>
      <c r="AI10" s="19">
        <f>Summary!$D$43*3</f>
        <v>1500</v>
      </c>
      <c r="AJ10" s="19">
        <f>Summary!$D$43*3</f>
        <v>1500</v>
      </c>
      <c r="AK10" s="19">
        <f>Summary!$D$43*3</f>
        <v>1500</v>
      </c>
      <c r="AL10" s="19">
        <f>Summary!$D$43*3</f>
        <v>1500</v>
      </c>
      <c r="AM10" s="19">
        <f>Summary!$D$43*3</f>
        <v>1500</v>
      </c>
      <c r="AN10" s="19">
        <f>Summary!$D$43*3</f>
        <v>1500</v>
      </c>
      <c r="AO10" s="19">
        <f>Summary!$D$43*4</f>
        <v>2000</v>
      </c>
      <c r="AP10" s="19">
        <f>Summary!$D$43*4</f>
        <v>2000</v>
      </c>
      <c r="AQ10" s="19">
        <f>Summary!$D$43*4</f>
        <v>2000</v>
      </c>
      <c r="AR10" s="19">
        <f>Summary!$D$43*4</f>
        <v>2000</v>
      </c>
      <c r="AS10" s="19">
        <f>Summary!$D$43*4</f>
        <v>2000</v>
      </c>
      <c r="AT10" s="19">
        <f>Summary!$D$43*4</f>
        <v>2000</v>
      </c>
      <c r="AU10" s="19">
        <f>Summary!$D$43*4</f>
        <v>2000</v>
      </c>
      <c r="AV10" s="19">
        <f>Summary!$D$43*4</f>
        <v>2000</v>
      </c>
      <c r="AW10" s="19">
        <f>Summary!$D$43*4</f>
        <v>2000</v>
      </c>
      <c r="AX10" s="19">
        <f>Summary!$D$43*4</f>
        <v>2000</v>
      </c>
      <c r="AY10" s="19">
        <f>Summary!$D$43*4</f>
        <v>2000</v>
      </c>
      <c r="AZ10" s="19">
        <f>Summary!$D$43*4</f>
        <v>2000</v>
      </c>
      <c r="BA10" s="19">
        <f>Summary!$D$43*5</f>
        <v>2500</v>
      </c>
      <c r="BB10" s="19">
        <f>Summary!$D$43*5</f>
        <v>2500</v>
      </c>
      <c r="BC10" s="19">
        <f>Summary!$D$43*5</f>
        <v>2500</v>
      </c>
      <c r="BD10" s="19">
        <f>Summary!$D$43*5</f>
        <v>2500</v>
      </c>
      <c r="BE10" s="19">
        <f>Summary!$D$43*5</f>
        <v>2500</v>
      </c>
      <c r="BF10" s="19">
        <f>Summary!$D$43*5</f>
        <v>2500</v>
      </c>
      <c r="BG10" s="19">
        <f>Summary!$D$43*5</f>
        <v>2500</v>
      </c>
      <c r="BH10" s="19">
        <f>Summary!$D$43*5</f>
        <v>2500</v>
      </c>
      <c r="BI10" s="19">
        <f>Summary!$D$43*5</f>
        <v>2500</v>
      </c>
      <c r="BJ10" s="19">
        <f>Summary!$D$43*5</f>
        <v>2500</v>
      </c>
      <c r="BK10" s="19">
        <f>Summary!$D$43*5</f>
        <v>2500</v>
      </c>
      <c r="BL10" s="19">
        <f>Summary!$D$43*5</f>
        <v>2500</v>
      </c>
    </row>
    <row r="11" spans="1:64" s="18" customFormat="1" ht="15">
      <c r="A11" s="19" t="s">
        <v>32</v>
      </c>
      <c r="B11" s="19"/>
      <c r="C11" s="19"/>
      <c r="D11" s="19">
        <f>Summary!$D$44</f>
        <v>5000</v>
      </c>
      <c r="E11" s="19">
        <f>Summary!$D$44</f>
        <v>5000</v>
      </c>
      <c r="F11" s="19">
        <f>Summary!$D$44</f>
        <v>5000</v>
      </c>
      <c r="G11" s="19">
        <f>Summary!$D$44</f>
        <v>5000</v>
      </c>
      <c r="H11" s="19">
        <f>Summary!$D$44</f>
        <v>5000</v>
      </c>
      <c r="I11" s="19">
        <f>Summary!$D$44</f>
        <v>5000</v>
      </c>
      <c r="J11" s="19">
        <f>Summary!$D$44</f>
        <v>5000</v>
      </c>
      <c r="K11" s="19">
        <f>Summary!$D$44</f>
        <v>5000</v>
      </c>
      <c r="L11" s="19">
        <f>Summary!$D$44</f>
        <v>5000</v>
      </c>
      <c r="M11" s="19">
        <f>Summary!$D$44</f>
        <v>5000</v>
      </c>
      <c r="N11" s="19">
        <f>Summary!$D$44</f>
        <v>5000</v>
      </c>
      <c r="O11" s="19">
        <f>Summary!$D$44</f>
        <v>5000</v>
      </c>
      <c r="P11" s="19">
        <f>Summary!$D$44</f>
        <v>5000</v>
      </c>
      <c r="Q11" s="19">
        <f>Summary!$D$44*2</f>
        <v>10000</v>
      </c>
      <c r="R11" s="19">
        <f>Summary!$D$44*2</f>
        <v>10000</v>
      </c>
      <c r="S11" s="19">
        <f>Summary!$D$44*2</f>
        <v>10000</v>
      </c>
      <c r="T11" s="19">
        <f>Summary!$D$44*2</f>
        <v>10000</v>
      </c>
      <c r="U11" s="19">
        <f>Summary!$D$44*2</f>
        <v>10000</v>
      </c>
      <c r="V11" s="19">
        <f>Summary!$D$44*2</f>
        <v>10000</v>
      </c>
      <c r="W11" s="19">
        <f>Summary!$D$44*2</f>
        <v>10000</v>
      </c>
      <c r="X11" s="19">
        <f>Summary!$D$44*2</f>
        <v>10000</v>
      </c>
      <c r="Y11" s="19">
        <f>Summary!$D$44*2</f>
        <v>10000</v>
      </c>
      <c r="Z11" s="19">
        <f>Summary!$D$44*2</f>
        <v>10000</v>
      </c>
      <c r="AA11" s="19">
        <f>Summary!$D$44*2</f>
        <v>10000</v>
      </c>
      <c r="AB11" s="19">
        <f>Summary!$D$44*2</f>
        <v>10000</v>
      </c>
      <c r="AC11" s="19">
        <f>Summary!$D$44*3</f>
        <v>15000</v>
      </c>
      <c r="AD11" s="19">
        <f>Summary!$D$44*3</f>
        <v>15000</v>
      </c>
      <c r="AE11" s="19">
        <f>Summary!$D$44*3</f>
        <v>15000</v>
      </c>
      <c r="AF11" s="19">
        <f>Summary!$D$44*3</f>
        <v>15000</v>
      </c>
      <c r="AG11" s="19">
        <f>Summary!$D$44*3</f>
        <v>15000</v>
      </c>
      <c r="AH11" s="19">
        <f>Summary!$D$44*3</f>
        <v>15000</v>
      </c>
      <c r="AI11" s="19">
        <f>Summary!$D$44*3</f>
        <v>15000</v>
      </c>
      <c r="AJ11" s="19">
        <f>Summary!$D$44*3</f>
        <v>15000</v>
      </c>
      <c r="AK11" s="19">
        <f>Summary!$D$44*3</f>
        <v>15000</v>
      </c>
      <c r="AL11" s="19">
        <f>Summary!$D$44*3</f>
        <v>15000</v>
      </c>
      <c r="AM11" s="19">
        <f>Summary!$D$44*3</f>
        <v>15000</v>
      </c>
      <c r="AN11" s="19">
        <f>Summary!$D$44*3</f>
        <v>15000</v>
      </c>
      <c r="AO11" s="19">
        <f>Summary!$D$44*4</f>
        <v>20000</v>
      </c>
      <c r="AP11" s="19">
        <f>Summary!$D$44*4</f>
        <v>20000</v>
      </c>
      <c r="AQ11" s="19">
        <f>Summary!$D$44*4</f>
        <v>20000</v>
      </c>
      <c r="AR11" s="19">
        <f>Summary!$D$44*4</f>
        <v>20000</v>
      </c>
      <c r="AS11" s="19">
        <f>Summary!$D$44*4</f>
        <v>20000</v>
      </c>
      <c r="AT11" s="19">
        <f>Summary!$D$44*4</f>
        <v>20000</v>
      </c>
      <c r="AU11" s="19">
        <f>Summary!$D$44*4</f>
        <v>20000</v>
      </c>
      <c r="AV11" s="19">
        <f>Summary!$D$44*4</f>
        <v>20000</v>
      </c>
      <c r="AW11" s="19">
        <f>Summary!$D$44*4</f>
        <v>20000</v>
      </c>
      <c r="AX11" s="19">
        <f>Summary!$D$44*4</f>
        <v>20000</v>
      </c>
      <c r="AY11" s="19">
        <f>Summary!$D$44*4</f>
        <v>20000</v>
      </c>
      <c r="AZ11" s="19">
        <f>Summary!$D$44*4</f>
        <v>20000</v>
      </c>
      <c r="BA11" s="19">
        <f>Summary!$D$44*5</f>
        <v>25000</v>
      </c>
      <c r="BB11" s="19">
        <f>Summary!$D$44*5</f>
        <v>25000</v>
      </c>
      <c r="BC11" s="19">
        <f>Summary!$D$44*5</f>
        <v>25000</v>
      </c>
      <c r="BD11" s="19">
        <f>Summary!$D$44*5</f>
        <v>25000</v>
      </c>
      <c r="BE11" s="19">
        <f>Summary!$D$44*5</f>
        <v>25000</v>
      </c>
      <c r="BF11" s="19">
        <f>Summary!$D$44*5</f>
        <v>25000</v>
      </c>
      <c r="BG11" s="19">
        <f>Summary!$D$44*5</f>
        <v>25000</v>
      </c>
      <c r="BH11" s="19">
        <f>Summary!$D$44*5</f>
        <v>25000</v>
      </c>
      <c r="BI11" s="19">
        <f>Summary!$D$44*5</f>
        <v>25000</v>
      </c>
      <c r="BJ11" s="19">
        <f>Summary!$D$44*5</f>
        <v>25000</v>
      </c>
      <c r="BK11" s="19">
        <f>Summary!$D$44*5</f>
        <v>25000</v>
      </c>
      <c r="BL11" s="19">
        <f>Summary!$D$44*5</f>
        <v>25000</v>
      </c>
    </row>
    <row r="12" spans="1:64" s="18" customFormat="1" ht="15">
      <c r="A12" s="19" t="s">
        <v>34</v>
      </c>
      <c r="B12" s="19"/>
      <c r="C12" s="19"/>
      <c r="D12" s="19"/>
      <c r="E12" s="19">
        <f>Summary!$D$45</f>
        <v>8000</v>
      </c>
      <c r="F12" s="19">
        <f>Summary!$D$45</f>
        <v>8000</v>
      </c>
      <c r="G12" s="19">
        <f>Summary!$D$45</f>
        <v>8000</v>
      </c>
      <c r="H12" s="19">
        <f>Summary!$D$45</f>
        <v>8000</v>
      </c>
      <c r="I12" s="19">
        <f>Summary!$D$45</f>
        <v>8000</v>
      </c>
      <c r="J12" s="19">
        <f>Summary!$D$45</f>
        <v>8000</v>
      </c>
      <c r="K12" s="19">
        <f>Summary!$D$45</f>
        <v>8000</v>
      </c>
      <c r="L12" s="19">
        <f>Summary!$D$45</f>
        <v>8000</v>
      </c>
      <c r="M12" s="19">
        <f>Summary!$D$45</f>
        <v>8000</v>
      </c>
      <c r="N12" s="19">
        <f>Summary!$D$45</f>
        <v>8000</v>
      </c>
      <c r="O12" s="19">
        <f>Summary!$D$45</f>
        <v>8000</v>
      </c>
      <c r="P12" s="19">
        <f>Summary!$D$45</f>
        <v>8000</v>
      </c>
      <c r="Q12" s="19">
        <f>Summary!$D$45</f>
        <v>8000</v>
      </c>
      <c r="R12" s="19">
        <f>Summary!$D$45</f>
        <v>8000</v>
      </c>
      <c r="S12" s="19">
        <f>Summary!$D$45</f>
        <v>8000</v>
      </c>
      <c r="T12" s="19">
        <f>Summary!$D$45</f>
        <v>8000</v>
      </c>
      <c r="U12" s="19">
        <f>Summary!$D$45</f>
        <v>8000</v>
      </c>
      <c r="V12" s="19">
        <f>Summary!$D$45</f>
        <v>8000</v>
      </c>
      <c r="W12" s="19">
        <f>Summary!$D$45</f>
        <v>8000</v>
      </c>
      <c r="X12" s="19">
        <f>Summary!$D$45</f>
        <v>8000</v>
      </c>
      <c r="Y12" s="19">
        <f>Summary!$D$45</f>
        <v>8000</v>
      </c>
      <c r="Z12" s="19">
        <f>Summary!$D$45</f>
        <v>8000</v>
      </c>
      <c r="AA12" s="19">
        <f>Summary!$D$45</f>
        <v>8000</v>
      </c>
      <c r="AB12" s="19">
        <f>Summary!$D$45</f>
        <v>8000</v>
      </c>
      <c r="AC12" s="19">
        <f>Summary!$D$45</f>
        <v>8000</v>
      </c>
      <c r="AD12" s="19">
        <f>Summary!$D$45</f>
        <v>8000</v>
      </c>
      <c r="AE12" s="19">
        <f>Summary!$D$45</f>
        <v>8000</v>
      </c>
      <c r="AF12" s="19">
        <f>Summary!$D$45</f>
        <v>8000</v>
      </c>
      <c r="AG12" s="19">
        <f>Summary!$D$45</f>
        <v>8000</v>
      </c>
      <c r="AH12" s="19">
        <f>Summary!$D$45</f>
        <v>8000</v>
      </c>
      <c r="AI12" s="19">
        <f>Summary!$D$45</f>
        <v>8000</v>
      </c>
      <c r="AJ12" s="19">
        <f>Summary!$D$45</f>
        <v>8000</v>
      </c>
      <c r="AK12" s="19">
        <f>Summary!$D$45</f>
        <v>8000</v>
      </c>
      <c r="AL12" s="19">
        <f>Summary!$D$45</f>
        <v>8000</v>
      </c>
      <c r="AM12" s="19">
        <f>Summary!$D$45</f>
        <v>8000</v>
      </c>
      <c r="AN12" s="19">
        <f>Summary!$D$45</f>
        <v>8000</v>
      </c>
      <c r="AO12" s="19">
        <f>Summary!$D$45</f>
        <v>8000</v>
      </c>
      <c r="AP12" s="19">
        <f>Summary!$D$45</f>
        <v>8000</v>
      </c>
      <c r="AQ12" s="19">
        <f>Summary!$D$45</f>
        <v>8000</v>
      </c>
      <c r="AR12" s="19">
        <f>Summary!$D$45</f>
        <v>8000</v>
      </c>
      <c r="AS12" s="19">
        <f>Summary!$D$45</f>
        <v>8000</v>
      </c>
      <c r="AT12" s="19">
        <f>Summary!$D$45</f>
        <v>8000</v>
      </c>
      <c r="AU12" s="19">
        <f>Summary!$D$45</f>
        <v>8000</v>
      </c>
      <c r="AV12" s="19">
        <f>Summary!$D$45</f>
        <v>8000</v>
      </c>
      <c r="AW12" s="19">
        <f>Summary!$D$45</f>
        <v>8000</v>
      </c>
      <c r="AX12" s="19">
        <f>Summary!$D$45</f>
        <v>8000</v>
      </c>
      <c r="AY12" s="19">
        <f>Summary!$D$45</f>
        <v>8000</v>
      </c>
      <c r="AZ12" s="19">
        <f>Summary!$D$45</f>
        <v>8000</v>
      </c>
      <c r="BA12" s="19">
        <f>Summary!$D$45*1.25</f>
        <v>10000</v>
      </c>
      <c r="BB12" s="19">
        <f>Summary!$D$45*1.25</f>
        <v>10000</v>
      </c>
      <c r="BC12" s="19">
        <f>Summary!$D$45*1.25</f>
        <v>10000</v>
      </c>
      <c r="BD12" s="19">
        <f>Summary!$D$45*1.25</f>
        <v>10000</v>
      </c>
      <c r="BE12" s="19">
        <f>Summary!$D$45*1.25</f>
        <v>10000</v>
      </c>
      <c r="BF12" s="19">
        <f>Summary!$D$45*1.25</f>
        <v>10000</v>
      </c>
      <c r="BG12" s="19">
        <f>Summary!$D$45*1.25</f>
        <v>10000</v>
      </c>
      <c r="BH12" s="19">
        <f>Summary!$D$45*1.25</f>
        <v>10000</v>
      </c>
      <c r="BI12" s="19">
        <f>Summary!$D$45*1.25</f>
        <v>10000</v>
      </c>
      <c r="BJ12" s="19">
        <f>Summary!$D$45*1.25</f>
        <v>10000</v>
      </c>
      <c r="BK12" s="19">
        <f>Summary!$D$45*1.25</f>
        <v>10000</v>
      </c>
      <c r="BL12" s="19">
        <f>Summary!$D$45*1.25</f>
        <v>10000</v>
      </c>
    </row>
    <row r="13" spans="1:64" s="18" customFormat="1" ht="15">
      <c r="A13" s="19" t="s">
        <v>198</v>
      </c>
      <c r="B13" s="19"/>
      <c r="C13" s="19"/>
      <c r="D13" s="19">
        <f>Summary!$D$46</f>
        <v>5000</v>
      </c>
      <c r="E13" s="19">
        <f>Summary!$D$46</f>
        <v>5000</v>
      </c>
      <c r="F13" s="19">
        <f>Summary!$D$46</f>
        <v>5000</v>
      </c>
      <c r="G13" s="19">
        <f>Summary!$D$46</f>
        <v>5000</v>
      </c>
      <c r="H13" s="19">
        <f>Summary!$D$46</f>
        <v>5000</v>
      </c>
      <c r="I13" s="19"/>
      <c r="J13" s="19"/>
      <c r="K13" s="19"/>
      <c r="L13" s="19"/>
      <c r="M13" s="19">
        <f>Summary!$D$46</f>
        <v>5000</v>
      </c>
      <c r="N13" s="19">
        <f>Summary!$D$46</f>
        <v>5000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s="18" customFormat="1" ht="15">
      <c r="A14" s="19" t="s">
        <v>36</v>
      </c>
      <c r="B14" s="19"/>
      <c r="C14" s="19"/>
      <c r="D14" s="19"/>
      <c r="E14" s="19">
        <f>Summary!$D$47</f>
        <v>20000</v>
      </c>
      <c r="F14" s="19">
        <f>Summary!$D$47</f>
        <v>20000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s="18" customFormat="1" ht="15">
      <c r="A15" s="19" t="s">
        <v>37</v>
      </c>
      <c r="B15" s="19"/>
      <c r="C15" s="19"/>
      <c r="D15" s="19">
        <f>SUM(D8:D14)</f>
        <v>10000</v>
      </c>
      <c r="E15" s="19">
        <f aca="true" t="shared" si="4" ref="E15:BL15">SUM(E8:E14)</f>
        <v>60500</v>
      </c>
      <c r="F15" s="19">
        <f t="shared" si="4"/>
        <v>60500</v>
      </c>
      <c r="G15" s="19">
        <f t="shared" si="4"/>
        <v>40500</v>
      </c>
      <c r="H15" s="19">
        <f t="shared" si="4"/>
        <v>40500</v>
      </c>
      <c r="I15" s="19">
        <f t="shared" si="4"/>
        <v>35500</v>
      </c>
      <c r="J15" s="19">
        <f t="shared" si="4"/>
        <v>35500</v>
      </c>
      <c r="K15" s="19">
        <f t="shared" si="4"/>
        <v>35500</v>
      </c>
      <c r="L15" s="19">
        <f t="shared" si="4"/>
        <v>35500</v>
      </c>
      <c r="M15" s="19">
        <f t="shared" si="4"/>
        <v>40500</v>
      </c>
      <c r="N15" s="19">
        <f t="shared" si="4"/>
        <v>40500</v>
      </c>
      <c r="O15" s="19">
        <f t="shared" si="4"/>
        <v>35500</v>
      </c>
      <c r="P15" s="19">
        <f t="shared" si="4"/>
        <v>35500</v>
      </c>
      <c r="Q15" s="19">
        <f t="shared" si="4"/>
        <v>43000</v>
      </c>
      <c r="R15" s="19">
        <f t="shared" si="4"/>
        <v>43000</v>
      </c>
      <c r="S15" s="19">
        <f t="shared" si="4"/>
        <v>43000</v>
      </c>
      <c r="T15" s="19">
        <f t="shared" si="4"/>
        <v>43000</v>
      </c>
      <c r="U15" s="19">
        <f t="shared" si="4"/>
        <v>43000</v>
      </c>
      <c r="V15" s="19">
        <f t="shared" si="4"/>
        <v>43000</v>
      </c>
      <c r="W15" s="19">
        <f t="shared" si="4"/>
        <v>43000</v>
      </c>
      <c r="X15" s="19">
        <f t="shared" si="4"/>
        <v>43000</v>
      </c>
      <c r="Y15" s="19">
        <f t="shared" si="4"/>
        <v>43000</v>
      </c>
      <c r="Z15" s="19">
        <f t="shared" si="4"/>
        <v>43000</v>
      </c>
      <c r="AA15" s="19">
        <f t="shared" si="4"/>
        <v>43000</v>
      </c>
      <c r="AB15" s="19">
        <f t="shared" si="4"/>
        <v>43000</v>
      </c>
      <c r="AC15" s="19">
        <f t="shared" si="4"/>
        <v>50500</v>
      </c>
      <c r="AD15" s="19">
        <f t="shared" si="4"/>
        <v>50500</v>
      </c>
      <c r="AE15" s="19">
        <f t="shared" si="4"/>
        <v>50500</v>
      </c>
      <c r="AF15" s="19">
        <f t="shared" si="4"/>
        <v>50500</v>
      </c>
      <c r="AG15" s="19">
        <f t="shared" si="4"/>
        <v>50500</v>
      </c>
      <c r="AH15" s="19">
        <f t="shared" si="4"/>
        <v>50500</v>
      </c>
      <c r="AI15" s="19">
        <f t="shared" si="4"/>
        <v>50500</v>
      </c>
      <c r="AJ15" s="19">
        <f t="shared" si="4"/>
        <v>50500</v>
      </c>
      <c r="AK15" s="19">
        <f t="shared" si="4"/>
        <v>50500</v>
      </c>
      <c r="AL15" s="19">
        <f t="shared" si="4"/>
        <v>50500</v>
      </c>
      <c r="AM15" s="19">
        <f t="shared" si="4"/>
        <v>50500</v>
      </c>
      <c r="AN15" s="19">
        <f t="shared" si="4"/>
        <v>50500</v>
      </c>
      <c r="AO15" s="19">
        <f t="shared" si="4"/>
        <v>58000</v>
      </c>
      <c r="AP15" s="19">
        <f t="shared" si="4"/>
        <v>58000</v>
      </c>
      <c r="AQ15" s="19">
        <f t="shared" si="4"/>
        <v>58000</v>
      </c>
      <c r="AR15" s="19">
        <f t="shared" si="4"/>
        <v>58000</v>
      </c>
      <c r="AS15" s="19">
        <f t="shared" si="4"/>
        <v>58000</v>
      </c>
      <c r="AT15" s="19">
        <f t="shared" si="4"/>
        <v>58000</v>
      </c>
      <c r="AU15" s="19">
        <f t="shared" si="4"/>
        <v>58000</v>
      </c>
      <c r="AV15" s="19">
        <f t="shared" si="4"/>
        <v>58000</v>
      </c>
      <c r="AW15" s="19">
        <f t="shared" si="4"/>
        <v>58000</v>
      </c>
      <c r="AX15" s="19">
        <f t="shared" si="4"/>
        <v>58000</v>
      </c>
      <c r="AY15" s="19">
        <f t="shared" si="4"/>
        <v>58000</v>
      </c>
      <c r="AZ15" s="19">
        <f t="shared" si="4"/>
        <v>58000</v>
      </c>
      <c r="BA15" s="19">
        <f t="shared" si="4"/>
        <v>72500</v>
      </c>
      <c r="BB15" s="19">
        <f t="shared" si="4"/>
        <v>72500</v>
      </c>
      <c r="BC15" s="19">
        <f t="shared" si="4"/>
        <v>72500</v>
      </c>
      <c r="BD15" s="19">
        <f t="shared" si="4"/>
        <v>72500</v>
      </c>
      <c r="BE15" s="19">
        <f t="shared" si="4"/>
        <v>72500</v>
      </c>
      <c r="BF15" s="19">
        <f t="shared" si="4"/>
        <v>72500</v>
      </c>
      <c r="BG15" s="19">
        <f t="shared" si="4"/>
        <v>72500</v>
      </c>
      <c r="BH15" s="19">
        <f t="shared" si="4"/>
        <v>72500</v>
      </c>
      <c r="BI15" s="19">
        <f t="shared" si="4"/>
        <v>72500</v>
      </c>
      <c r="BJ15" s="19">
        <f t="shared" si="4"/>
        <v>72500</v>
      </c>
      <c r="BK15" s="19">
        <f t="shared" si="4"/>
        <v>72500</v>
      </c>
      <c r="BL15" s="19">
        <f t="shared" si="4"/>
        <v>72500</v>
      </c>
    </row>
    <row r="16" spans="1:64" s="18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s="18" customFormat="1" ht="15">
      <c r="A17" s="19" t="s">
        <v>85</v>
      </c>
      <c r="B17" s="19"/>
      <c r="C17" s="19"/>
      <c r="D17" s="19">
        <f aca="true" t="shared" si="5" ref="D17:AI17">D6+D15</f>
        <v>32500</v>
      </c>
      <c r="E17" s="19">
        <f t="shared" si="5"/>
        <v>97847.98333333334</v>
      </c>
      <c r="F17" s="19">
        <f t="shared" si="5"/>
        <v>97847.98333333334</v>
      </c>
      <c r="G17" s="19">
        <f t="shared" si="5"/>
        <v>77847.98333333334</v>
      </c>
      <c r="H17" s="19">
        <f t="shared" si="5"/>
        <v>86445.96666666667</v>
      </c>
      <c r="I17" s="19">
        <f t="shared" si="5"/>
        <v>81445.96666666667</v>
      </c>
      <c r="J17" s="19">
        <f t="shared" si="5"/>
        <v>81445.96666666667</v>
      </c>
      <c r="K17" s="19">
        <f t="shared" si="5"/>
        <v>91318.95000000001</v>
      </c>
      <c r="L17" s="19">
        <f t="shared" si="5"/>
        <v>91318.95000000001</v>
      </c>
      <c r="M17" s="19">
        <f t="shared" si="5"/>
        <v>96318.95000000001</v>
      </c>
      <c r="N17" s="19">
        <f t="shared" si="5"/>
        <v>110358.60000000002</v>
      </c>
      <c r="O17" s="19">
        <f t="shared" si="5"/>
        <v>105358.60000000002</v>
      </c>
      <c r="P17" s="19">
        <f t="shared" si="5"/>
        <v>105358.60000000002</v>
      </c>
      <c r="Q17" s="19">
        <f t="shared" si="5"/>
        <v>122731.58333333336</v>
      </c>
      <c r="R17" s="19">
        <f t="shared" si="5"/>
        <v>122731.58333333336</v>
      </c>
      <c r="S17" s="19">
        <f t="shared" si="5"/>
        <v>122731.58333333336</v>
      </c>
      <c r="T17" s="19">
        <f t="shared" si="5"/>
        <v>132604.5666666667</v>
      </c>
      <c r="U17" s="19">
        <f t="shared" si="5"/>
        <v>132604.5666666667</v>
      </c>
      <c r="V17" s="19">
        <f t="shared" si="5"/>
        <v>132604.5666666667</v>
      </c>
      <c r="W17" s="19">
        <f t="shared" si="5"/>
        <v>142477.55000000005</v>
      </c>
      <c r="X17" s="19">
        <f t="shared" si="5"/>
        <v>142477.55000000005</v>
      </c>
      <c r="Y17" s="19">
        <f t="shared" si="5"/>
        <v>142477.55000000005</v>
      </c>
      <c r="Z17" s="19">
        <f t="shared" si="5"/>
        <v>162350.53333333338</v>
      </c>
      <c r="AA17" s="19">
        <f t="shared" si="5"/>
        <v>162350.53333333338</v>
      </c>
      <c r="AB17" s="19">
        <f t="shared" si="5"/>
        <v>162350.53333333338</v>
      </c>
      <c r="AC17" s="19">
        <f t="shared" si="5"/>
        <v>179723.51666666672</v>
      </c>
      <c r="AD17" s="19">
        <f t="shared" si="5"/>
        <v>179723.51666666672</v>
      </c>
      <c r="AE17" s="19">
        <f t="shared" si="5"/>
        <v>179723.51666666672</v>
      </c>
      <c r="AF17" s="19">
        <f t="shared" si="5"/>
        <v>189596.50000000003</v>
      </c>
      <c r="AG17" s="19">
        <f t="shared" si="5"/>
        <v>189596.50000000003</v>
      </c>
      <c r="AH17" s="19">
        <f t="shared" si="5"/>
        <v>189596.50000000003</v>
      </c>
      <c r="AI17" s="19">
        <f t="shared" si="5"/>
        <v>199469.48333333337</v>
      </c>
      <c r="AJ17" s="19">
        <f aca="true" t="shared" si="6" ref="AJ17:BL17">AJ6+AJ15</f>
        <v>199469.48333333337</v>
      </c>
      <c r="AK17" s="19">
        <f t="shared" si="6"/>
        <v>199469.48333333337</v>
      </c>
      <c r="AL17" s="19">
        <f t="shared" si="6"/>
        <v>209342.4666666667</v>
      </c>
      <c r="AM17" s="19">
        <f t="shared" si="6"/>
        <v>209342.4666666667</v>
      </c>
      <c r="AN17" s="19">
        <f t="shared" si="6"/>
        <v>209342.4666666667</v>
      </c>
      <c r="AO17" s="19">
        <f t="shared" si="6"/>
        <v>226715.45000000004</v>
      </c>
      <c r="AP17" s="19">
        <f t="shared" si="6"/>
        <v>226715.45000000004</v>
      </c>
      <c r="AQ17" s="19">
        <f t="shared" si="6"/>
        <v>226715.45000000004</v>
      </c>
      <c r="AR17" s="19">
        <f t="shared" si="6"/>
        <v>236588.43333333338</v>
      </c>
      <c r="AS17" s="19">
        <f t="shared" si="6"/>
        <v>236588.43333333338</v>
      </c>
      <c r="AT17" s="19">
        <f t="shared" si="6"/>
        <v>236588.43333333338</v>
      </c>
      <c r="AU17" s="19">
        <f t="shared" si="6"/>
        <v>246461.41666666672</v>
      </c>
      <c r="AV17" s="19">
        <f t="shared" si="6"/>
        <v>246461.41666666672</v>
      </c>
      <c r="AW17" s="19">
        <f t="shared" si="6"/>
        <v>246461.41666666672</v>
      </c>
      <c r="AX17" s="19">
        <f t="shared" si="6"/>
        <v>256334.40000000005</v>
      </c>
      <c r="AY17" s="19">
        <f t="shared" si="6"/>
        <v>256334.40000000005</v>
      </c>
      <c r="AZ17" s="19">
        <f t="shared" si="6"/>
        <v>256334.40000000005</v>
      </c>
      <c r="BA17" s="19">
        <f t="shared" si="6"/>
        <v>280707.3833333334</v>
      </c>
      <c r="BB17" s="19">
        <f t="shared" si="6"/>
        <v>280707.3833333334</v>
      </c>
      <c r="BC17" s="19">
        <f t="shared" si="6"/>
        <v>280707.3833333334</v>
      </c>
      <c r="BD17" s="19">
        <f t="shared" si="6"/>
        <v>290580.3666666667</v>
      </c>
      <c r="BE17" s="19">
        <f t="shared" si="6"/>
        <v>290580.3666666667</v>
      </c>
      <c r="BF17" s="19">
        <f t="shared" si="6"/>
        <v>290580.3666666667</v>
      </c>
      <c r="BG17" s="19">
        <f t="shared" si="6"/>
        <v>300453.3500000001</v>
      </c>
      <c r="BH17" s="19">
        <f t="shared" si="6"/>
        <v>300453.3500000001</v>
      </c>
      <c r="BI17" s="19">
        <f t="shared" si="6"/>
        <v>300453.3500000001</v>
      </c>
      <c r="BJ17" s="19">
        <f t="shared" si="6"/>
        <v>310326.3333333334</v>
      </c>
      <c r="BK17" s="19">
        <f t="shared" si="6"/>
        <v>310326.3333333334</v>
      </c>
      <c r="BL17" s="19">
        <f t="shared" si="6"/>
        <v>310326.3333333334</v>
      </c>
    </row>
    <row r="18" spans="1:64" s="18" customFormat="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s="18" customFormat="1" ht="15">
      <c r="A19" s="19" t="s">
        <v>38</v>
      </c>
      <c r="B19" s="19"/>
      <c r="C19" s="19"/>
      <c r="D19" s="19">
        <f aca="true" t="shared" si="7" ref="D19:AI19">D4-D17</f>
        <v>-32500</v>
      </c>
      <c r="E19" s="19">
        <f t="shared" si="7"/>
        <v>-63557.98333333334</v>
      </c>
      <c r="F19" s="19">
        <f t="shared" si="7"/>
        <v>-63557.98333333334</v>
      </c>
      <c r="G19" s="19">
        <f t="shared" si="7"/>
        <v>-43557.98333333334</v>
      </c>
      <c r="H19" s="19">
        <f t="shared" si="7"/>
        <v>-27510.966666666674</v>
      </c>
      <c r="I19" s="19">
        <f t="shared" si="7"/>
        <v>-22510.966666666674</v>
      </c>
      <c r="J19" s="19">
        <f t="shared" si="7"/>
        <v>-22510.966666666674</v>
      </c>
      <c r="K19" s="19">
        <f t="shared" si="7"/>
        <v>-7738.950000000012</v>
      </c>
      <c r="L19" s="19">
        <f t="shared" si="7"/>
        <v>-7738.950000000012</v>
      </c>
      <c r="M19" s="19">
        <f t="shared" si="7"/>
        <v>-12738.950000000012</v>
      </c>
      <c r="N19" s="19">
        <f t="shared" si="7"/>
        <v>-2133.6000000000204</v>
      </c>
      <c r="O19" s="19">
        <f t="shared" si="7"/>
        <v>2866.3999999999796</v>
      </c>
      <c r="P19" s="19">
        <f t="shared" si="7"/>
        <v>2866.3999999999796</v>
      </c>
      <c r="Q19" s="19">
        <f t="shared" si="7"/>
        <v>10138.416666666642</v>
      </c>
      <c r="R19" s="19">
        <f t="shared" si="7"/>
        <v>10138.416666666642</v>
      </c>
      <c r="S19" s="19">
        <f t="shared" si="7"/>
        <v>10138.416666666642</v>
      </c>
      <c r="T19" s="19">
        <f t="shared" si="7"/>
        <v>24910.43333333329</v>
      </c>
      <c r="U19" s="19">
        <f t="shared" si="7"/>
        <v>24910.43333333329</v>
      </c>
      <c r="V19" s="19">
        <f t="shared" si="7"/>
        <v>24910.43333333329</v>
      </c>
      <c r="W19" s="19">
        <f t="shared" si="7"/>
        <v>39682.44999999995</v>
      </c>
      <c r="X19" s="19">
        <f t="shared" si="7"/>
        <v>39682.44999999995</v>
      </c>
      <c r="Y19" s="19">
        <f t="shared" si="7"/>
        <v>39682.44999999995</v>
      </c>
      <c r="Z19" s="19">
        <f t="shared" si="7"/>
        <v>44454.466666666616</v>
      </c>
      <c r="AA19" s="19">
        <f t="shared" si="7"/>
        <v>44454.466666666616</v>
      </c>
      <c r="AB19" s="19">
        <f t="shared" si="7"/>
        <v>44454.466666666616</v>
      </c>
      <c r="AC19" s="19">
        <f t="shared" si="7"/>
        <v>51726.48333333328</v>
      </c>
      <c r="AD19" s="19">
        <f t="shared" si="7"/>
        <v>51726.48333333328</v>
      </c>
      <c r="AE19" s="19">
        <f t="shared" si="7"/>
        <v>51726.48333333328</v>
      </c>
      <c r="AF19" s="19">
        <f t="shared" si="7"/>
        <v>66498.49999999997</v>
      </c>
      <c r="AG19" s="19">
        <f t="shared" si="7"/>
        <v>66498.49999999997</v>
      </c>
      <c r="AH19" s="19">
        <f t="shared" si="7"/>
        <v>66498.49999999997</v>
      </c>
      <c r="AI19" s="19">
        <f t="shared" si="7"/>
        <v>81270.51666666663</v>
      </c>
      <c r="AJ19" s="19">
        <f aca="true" t="shared" si="8" ref="AJ19:BL19">AJ4-AJ17</f>
        <v>81270.51666666663</v>
      </c>
      <c r="AK19" s="19">
        <f t="shared" si="8"/>
        <v>81270.51666666663</v>
      </c>
      <c r="AL19" s="19">
        <f t="shared" si="8"/>
        <v>96042.5333333333</v>
      </c>
      <c r="AM19" s="19">
        <f t="shared" si="8"/>
        <v>96042.5333333333</v>
      </c>
      <c r="AN19" s="19">
        <f t="shared" si="8"/>
        <v>96042.5333333333</v>
      </c>
      <c r="AO19" s="19">
        <f t="shared" si="8"/>
        <v>103314.54999999996</v>
      </c>
      <c r="AP19" s="19">
        <f t="shared" si="8"/>
        <v>103314.54999999996</v>
      </c>
      <c r="AQ19" s="19">
        <f t="shared" si="8"/>
        <v>103314.54999999996</v>
      </c>
      <c r="AR19" s="19">
        <f t="shared" si="8"/>
        <v>118086.56666666662</v>
      </c>
      <c r="AS19" s="19">
        <f t="shared" si="8"/>
        <v>118086.56666666662</v>
      </c>
      <c r="AT19" s="19">
        <f t="shared" si="8"/>
        <v>118086.56666666662</v>
      </c>
      <c r="AU19" s="19">
        <f t="shared" si="8"/>
        <v>132858.58333333328</v>
      </c>
      <c r="AV19" s="19">
        <f t="shared" si="8"/>
        <v>132858.58333333328</v>
      </c>
      <c r="AW19" s="19">
        <f t="shared" si="8"/>
        <v>132858.58333333328</v>
      </c>
      <c r="AX19" s="19">
        <f t="shared" si="8"/>
        <v>147630.59999999995</v>
      </c>
      <c r="AY19" s="19">
        <f t="shared" si="8"/>
        <v>147630.59999999995</v>
      </c>
      <c r="AZ19" s="19">
        <f t="shared" si="8"/>
        <v>147630.59999999995</v>
      </c>
      <c r="BA19" s="19">
        <f t="shared" si="8"/>
        <v>147902.61666666658</v>
      </c>
      <c r="BB19" s="19">
        <f t="shared" si="8"/>
        <v>147902.61666666658</v>
      </c>
      <c r="BC19" s="19">
        <f t="shared" si="8"/>
        <v>147902.61666666658</v>
      </c>
      <c r="BD19" s="19">
        <f t="shared" si="8"/>
        <v>162674.6333333333</v>
      </c>
      <c r="BE19" s="19">
        <f t="shared" si="8"/>
        <v>162674.6333333333</v>
      </c>
      <c r="BF19" s="19">
        <f t="shared" si="8"/>
        <v>162674.6333333333</v>
      </c>
      <c r="BG19" s="19">
        <f t="shared" si="8"/>
        <v>152801.6499999999</v>
      </c>
      <c r="BH19" s="19">
        <f t="shared" si="8"/>
        <v>152801.6499999999</v>
      </c>
      <c r="BI19" s="19">
        <f t="shared" si="8"/>
        <v>152801.6499999999</v>
      </c>
      <c r="BJ19" s="19">
        <f t="shared" si="8"/>
        <v>167573.66666666663</v>
      </c>
      <c r="BK19" s="19">
        <f t="shared" si="8"/>
        <v>167573.66666666663</v>
      </c>
      <c r="BL19" s="19">
        <f t="shared" si="8"/>
        <v>167573.66666666663</v>
      </c>
    </row>
    <row r="20" spans="1:64" s="18" customFormat="1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s="21" customFormat="1" ht="15">
      <c r="A21" s="19" t="s">
        <v>84</v>
      </c>
      <c r="B21" s="19"/>
      <c r="C21" s="19"/>
      <c r="D21" s="19">
        <f>C21+D19</f>
        <v>-32500</v>
      </c>
      <c r="E21" s="19">
        <f>D21+E19</f>
        <v>-96057.98333333334</v>
      </c>
      <c r="F21" s="19">
        <f>E21+F19</f>
        <v>-159615.96666666667</v>
      </c>
      <c r="G21" s="19">
        <f aca="true" t="shared" si="9" ref="G21:BL21">F21+G19</f>
        <v>-203173.95</v>
      </c>
      <c r="H21" s="19">
        <f t="shared" si="9"/>
        <v>-230684.9166666667</v>
      </c>
      <c r="I21" s="19">
        <f t="shared" si="9"/>
        <v>-253195.88333333336</v>
      </c>
      <c r="J21" s="19">
        <f t="shared" si="9"/>
        <v>-275706.85000000003</v>
      </c>
      <c r="K21" s="19">
        <f t="shared" si="9"/>
        <v>-283445.80000000005</v>
      </c>
      <c r="L21" s="19">
        <f t="shared" si="9"/>
        <v>-291184.75000000006</v>
      </c>
      <c r="M21" s="19">
        <f t="shared" si="9"/>
        <v>-303923.70000000007</v>
      </c>
      <c r="N21" s="19">
        <f t="shared" si="9"/>
        <v>-306057.3000000001</v>
      </c>
      <c r="O21" s="19">
        <f t="shared" si="9"/>
        <v>-303190.90000000014</v>
      </c>
      <c r="P21" s="19">
        <f t="shared" si="9"/>
        <v>-300324.5000000002</v>
      </c>
      <c r="Q21" s="19">
        <f t="shared" si="9"/>
        <v>-290186.08333333355</v>
      </c>
      <c r="R21" s="19">
        <f t="shared" si="9"/>
        <v>-280047.6666666669</v>
      </c>
      <c r="S21" s="19">
        <f t="shared" si="9"/>
        <v>-269909.2500000003</v>
      </c>
      <c r="T21" s="19">
        <f t="shared" si="9"/>
        <v>-244998.816666667</v>
      </c>
      <c r="U21" s="19">
        <f t="shared" si="9"/>
        <v>-220088.3833333337</v>
      </c>
      <c r="V21" s="19">
        <f t="shared" si="9"/>
        <v>-195177.95000000042</v>
      </c>
      <c r="W21" s="19">
        <f t="shared" si="9"/>
        <v>-155495.50000000047</v>
      </c>
      <c r="X21" s="19">
        <f t="shared" si="9"/>
        <v>-115813.05000000051</v>
      </c>
      <c r="Y21" s="19">
        <f t="shared" si="9"/>
        <v>-76130.60000000056</v>
      </c>
      <c r="Z21" s="19">
        <f t="shared" si="9"/>
        <v>-31676.133333333943</v>
      </c>
      <c r="AA21" s="19">
        <f t="shared" si="9"/>
        <v>12778.333333332674</v>
      </c>
      <c r="AB21" s="19">
        <f t="shared" si="9"/>
        <v>57232.79999999929</v>
      </c>
      <c r="AC21" s="19">
        <f t="shared" si="9"/>
        <v>108959.28333333257</v>
      </c>
      <c r="AD21" s="19">
        <f t="shared" si="9"/>
        <v>160685.76666666585</v>
      </c>
      <c r="AE21" s="19">
        <f t="shared" si="9"/>
        <v>212412.24999999913</v>
      </c>
      <c r="AF21" s="19">
        <f t="shared" si="9"/>
        <v>278910.74999999907</v>
      </c>
      <c r="AG21" s="19">
        <f t="shared" si="9"/>
        <v>345409.24999999907</v>
      </c>
      <c r="AH21" s="19">
        <f t="shared" si="9"/>
        <v>411907.74999999907</v>
      </c>
      <c r="AI21" s="19">
        <f t="shared" si="9"/>
        <v>493178.2666666657</v>
      </c>
      <c r="AJ21" s="19">
        <f t="shared" si="9"/>
        <v>574448.7833333323</v>
      </c>
      <c r="AK21" s="19">
        <f t="shared" si="9"/>
        <v>655719.2999999989</v>
      </c>
      <c r="AL21" s="19">
        <f t="shared" si="9"/>
        <v>751761.8333333322</v>
      </c>
      <c r="AM21" s="19">
        <f t="shared" si="9"/>
        <v>847804.3666666655</v>
      </c>
      <c r="AN21" s="19">
        <f t="shared" si="9"/>
        <v>943846.8999999989</v>
      </c>
      <c r="AO21" s="19">
        <f t="shared" si="9"/>
        <v>1047161.4499999988</v>
      </c>
      <c r="AP21" s="19">
        <f t="shared" si="9"/>
        <v>1150475.9999999988</v>
      </c>
      <c r="AQ21" s="19">
        <f t="shared" si="9"/>
        <v>1253790.5499999989</v>
      </c>
      <c r="AR21" s="19">
        <f t="shared" si="9"/>
        <v>1371877.1166666655</v>
      </c>
      <c r="AS21" s="19">
        <f t="shared" si="9"/>
        <v>1489963.6833333322</v>
      </c>
      <c r="AT21" s="19">
        <f t="shared" si="9"/>
        <v>1608050.2499999988</v>
      </c>
      <c r="AU21" s="19">
        <f t="shared" si="9"/>
        <v>1740908.833333332</v>
      </c>
      <c r="AV21" s="19">
        <f t="shared" si="9"/>
        <v>1873767.4166666653</v>
      </c>
      <c r="AW21" s="19">
        <f t="shared" si="9"/>
        <v>2006625.9999999986</v>
      </c>
      <c r="AX21" s="19">
        <f t="shared" si="9"/>
        <v>2154256.5999999987</v>
      </c>
      <c r="AY21" s="19">
        <f t="shared" si="9"/>
        <v>2301887.199999999</v>
      </c>
      <c r="AZ21" s="19">
        <f t="shared" si="9"/>
        <v>2449517.799999999</v>
      </c>
      <c r="BA21" s="19">
        <f t="shared" si="9"/>
        <v>2597420.4166666656</v>
      </c>
      <c r="BB21" s="19">
        <f t="shared" si="9"/>
        <v>2745323.0333333323</v>
      </c>
      <c r="BC21" s="19">
        <f t="shared" si="9"/>
        <v>2893225.649999999</v>
      </c>
      <c r="BD21" s="19">
        <f t="shared" si="9"/>
        <v>3055900.2833333323</v>
      </c>
      <c r="BE21" s="19">
        <f t="shared" si="9"/>
        <v>3218574.9166666656</v>
      </c>
      <c r="BF21" s="19">
        <f t="shared" si="9"/>
        <v>3381249.549999999</v>
      </c>
      <c r="BG21" s="19">
        <f t="shared" si="9"/>
        <v>3534051.199999999</v>
      </c>
      <c r="BH21" s="19">
        <f t="shared" si="9"/>
        <v>3686852.8499999987</v>
      </c>
      <c r="BI21" s="19">
        <f t="shared" si="9"/>
        <v>3839654.4999999986</v>
      </c>
      <c r="BJ21" s="19">
        <f t="shared" si="9"/>
        <v>4007228.166666665</v>
      </c>
      <c r="BK21" s="19">
        <f t="shared" si="9"/>
        <v>4174801.8333333316</v>
      </c>
      <c r="BL21" s="19">
        <f t="shared" si="9"/>
        <v>4342375.499999998</v>
      </c>
    </row>
    <row r="22" ht="26.25">
      <c r="F22" s="28" t="s">
        <v>219</v>
      </c>
    </row>
    <row r="23" spans="5:9" s="40" customFormat="1" ht="15">
      <c r="E23" s="41"/>
      <c r="I23" s="42"/>
    </row>
    <row r="24" spans="2:9" s="40" customFormat="1" ht="15">
      <c r="B24" s="40" t="s">
        <v>209</v>
      </c>
      <c r="D24" s="43">
        <v>15000</v>
      </c>
      <c r="E24" s="40" t="s">
        <v>210</v>
      </c>
      <c r="I24" s="42"/>
    </row>
    <row r="25" spans="2:9" s="40" customFormat="1" ht="15">
      <c r="B25" s="40" t="s">
        <v>211</v>
      </c>
      <c r="D25" s="43">
        <v>495</v>
      </c>
      <c r="E25" s="40" t="s">
        <v>212</v>
      </c>
      <c r="I25" s="42"/>
    </row>
    <row r="26" spans="2:9" s="40" customFormat="1" ht="15">
      <c r="B26" s="40" t="s">
        <v>213</v>
      </c>
      <c r="D26" s="43">
        <v>150</v>
      </c>
      <c r="E26" s="40" t="s">
        <v>212</v>
      </c>
      <c r="I26" s="42"/>
    </row>
    <row r="27" spans="2:9" s="40" customFormat="1" ht="15">
      <c r="B27" s="40" t="s">
        <v>214</v>
      </c>
      <c r="D27" s="43">
        <f>Summary!C21*100</f>
        <v>5000</v>
      </c>
      <c r="E27" s="40" t="s">
        <v>215</v>
      </c>
      <c r="I27" s="42"/>
    </row>
    <row r="28" spans="2:9" s="40" customFormat="1" ht="15">
      <c r="B28" s="40" t="s">
        <v>216</v>
      </c>
      <c r="D28" s="43">
        <f>Summary!C21*50</f>
        <v>2500</v>
      </c>
      <c r="E28" s="40" t="s">
        <v>217</v>
      </c>
      <c r="I28" s="42"/>
    </row>
    <row r="29" spans="1:64" s="45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s="50" customFormat="1" ht="15">
      <c r="A30" s="49" t="s">
        <v>220</v>
      </c>
      <c r="B30" s="49"/>
      <c r="C30" s="49"/>
      <c r="D30" s="49"/>
      <c r="E30" s="49"/>
      <c r="F30" s="49"/>
      <c r="G30" s="49" t="s">
        <v>227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s="45" customFormat="1" ht="15">
      <c r="A31" s="44"/>
      <c r="B31" s="44" t="s">
        <v>223</v>
      </c>
      <c r="C31" s="44"/>
      <c r="D31" s="46">
        <v>0.5</v>
      </c>
      <c r="E31" s="44" t="s">
        <v>221</v>
      </c>
      <c r="F31" s="47">
        <f>D31*D24</f>
        <v>7500</v>
      </c>
      <c r="G31" s="44"/>
      <c r="H31" s="46">
        <v>0.5</v>
      </c>
      <c r="I31" s="44" t="s">
        <v>221</v>
      </c>
      <c r="J31" s="47">
        <f>H31*D24</f>
        <v>7500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64" s="45" customFormat="1" ht="15">
      <c r="A32" s="44"/>
      <c r="B32" s="44" t="s">
        <v>224</v>
      </c>
      <c r="C32" s="44"/>
      <c r="D32" s="46">
        <v>1</v>
      </c>
      <c r="E32" s="44" t="s">
        <v>221</v>
      </c>
      <c r="F32" s="47">
        <f>D32*D25</f>
        <v>495</v>
      </c>
      <c r="G32" s="44"/>
      <c r="H32" s="46">
        <v>1</v>
      </c>
      <c r="I32" s="44" t="s">
        <v>221</v>
      </c>
      <c r="J32" s="47">
        <f>H32*D25</f>
        <v>495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64" s="45" customFormat="1" ht="15">
      <c r="A33" s="44"/>
      <c r="B33" s="44" t="s">
        <v>222</v>
      </c>
      <c r="C33" s="44"/>
      <c r="D33" s="46">
        <v>11</v>
      </c>
      <c r="E33" s="44" t="s">
        <v>221</v>
      </c>
      <c r="F33" s="47">
        <f>D33*D26</f>
        <v>1650</v>
      </c>
      <c r="G33" s="44"/>
      <c r="H33" s="46">
        <v>11</v>
      </c>
      <c r="I33" s="44" t="s">
        <v>221</v>
      </c>
      <c r="J33" s="47">
        <f>H33*D26</f>
        <v>1650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64" s="45" customFormat="1" ht="15">
      <c r="A34" s="44"/>
      <c r="B34" s="44" t="s">
        <v>225</v>
      </c>
      <c r="C34" s="44"/>
      <c r="D34" s="46">
        <v>1</v>
      </c>
      <c r="E34" s="44" t="s">
        <v>221</v>
      </c>
      <c r="F34" s="47">
        <f>D34*D27</f>
        <v>5000</v>
      </c>
      <c r="G34" s="44"/>
      <c r="H34" s="46">
        <v>2</v>
      </c>
      <c r="I34" s="44" t="s">
        <v>221</v>
      </c>
      <c r="J34" s="47">
        <f>H34*D27</f>
        <v>10000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s="45" customFormat="1" ht="15">
      <c r="A35" s="44"/>
      <c r="B35" s="44" t="s">
        <v>226</v>
      </c>
      <c r="C35" s="44"/>
      <c r="D35" s="46">
        <v>1</v>
      </c>
      <c r="E35" s="44" t="s">
        <v>221</v>
      </c>
      <c r="F35" s="47">
        <f>D35*D28</f>
        <v>2500</v>
      </c>
      <c r="G35" s="44"/>
      <c r="H35" s="46">
        <v>2</v>
      </c>
      <c r="I35" s="44" t="s">
        <v>221</v>
      </c>
      <c r="J35" s="47">
        <f>H35*D28</f>
        <v>5000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s="45" customFormat="1" ht="15">
      <c r="A36" s="44"/>
      <c r="B36" s="44" t="s">
        <v>228</v>
      </c>
      <c r="C36" s="44"/>
      <c r="D36" s="46"/>
      <c r="E36" s="44"/>
      <c r="F36" s="48">
        <f>SUM(F31:F35)</f>
        <v>17145</v>
      </c>
      <c r="G36" s="44"/>
      <c r="H36" s="46"/>
      <c r="I36" s="44"/>
      <c r="J36" s="48">
        <f>SUM(J31:J35)</f>
        <v>24645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ht="26.25">
      <c r="F37" s="28" t="s">
        <v>205</v>
      </c>
    </row>
    <row r="38" spans="1:64" s="106" customFormat="1" ht="15">
      <c r="A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7" t="s">
        <v>141</v>
      </c>
      <c r="P38" s="108">
        <f>SUM(E41:P41)</f>
        <v>250740</v>
      </c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7" t="s">
        <v>142</v>
      </c>
      <c r="AB38" s="108">
        <f>SUM(Q41:AB41)</f>
        <v>295740</v>
      </c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6" t="s">
        <v>143</v>
      </c>
      <c r="AN38" s="108">
        <f>SUM(AC41:AN41)</f>
        <v>295740</v>
      </c>
      <c r="AY38" s="106" t="s">
        <v>144</v>
      </c>
      <c r="AZ38" s="108">
        <f>SUM(AO41:AZ41)</f>
        <v>295740</v>
      </c>
      <c r="BK38" s="106" t="s">
        <v>145</v>
      </c>
      <c r="BL38" s="108">
        <f>SUM(BA41:BL41)</f>
        <v>295740</v>
      </c>
    </row>
    <row r="39" spans="1:64" s="85" customFormat="1" ht="15">
      <c r="A39" s="84" t="s">
        <v>193</v>
      </c>
      <c r="B39" s="84"/>
      <c r="D39" s="86" t="s">
        <v>30</v>
      </c>
      <c r="E39" s="86" t="s">
        <v>3</v>
      </c>
      <c r="F39" s="86" t="s">
        <v>4</v>
      </c>
      <c r="G39" s="86" t="s">
        <v>5</v>
      </c>
      <c r="H39" s="86" t="s">
        <v>6</v>
      </c>
      <c r="I39" s="86" t="s">
        <v>7</v>
      </c>
      <c r="J39" s="86" t="s">
        <v>8</v>
      </c>
      <c r="K39" s="86" t="s">
        <v>83</v>
      </c>
      <c r="L39" s="86" t="s">
        <v>82</v>
      </c>
      <c r="M39" s="86" t="s">
        <v>9</v>
      </c>
      <c r="N39" s="86" t="s">
        <v>10</v>
      </c>
      <c r="O39" s="86" t="s">
        <v>11</v>
      </c>
      <c r="P39" s="86" t="s">
        <v>25</v>
      </c>
      <c r="Q39" s="86" t="s">
        <v>26</v>
      </c>
      <c r="R39" s="86" t="s">
        <v>13</v>
      </c>
      <c r="S39" s="86" t="s">
        <v>14</v>
      </c>
      <c r="T39" s="86" t="s">
        <v>15</v>
      </c>
      <c r="U39" s="86" t="s">
        <v>16</v>
      </c>
      <c r="V39" s="86" t="s">
        <v>17</v>
      </c>
      <c r="W39" s="86" t="s">
        <v>27</v>
      </c>
      <c r="X39" s="86" t="s">
        <v>28</v>
      </c>
      <c r="Y39" s="86" t="s">
        <v>18</v>
      </c>
      <c r="Z39" s="86" t="s">
        <v>19</v>
      </c>
      <c r="AA39" s="86" t="s">
        <v>20</v>
      </c>
      <c r="AB39" s="86" t="s">
        <v>29</v>
      </c>
      <c r="AC39" s="86" t="s">
        <v>45</v>
      </c>
      <c r="AD39" s="86" t="s">
        <v>46</v>
      </c>
      <c r="AE39" s="86" t="s">
        <v>47</v>
      </c>
      <c r="AF39" s="86" t="s">
        <v>48</v>
      </c>
      <c r="AG39" s="86" t="s">
        <v>49</v>
      </c>
      <c r="AH39" s="86" t="s">
        <v>50</v>
      </c>
      <c r="AI39" s="86" t="s">
        <v>51</v>
      </c>
      <c r="AJ39" s="86" t="s">
        <v>52</v>
      </c>
      <c r="AK39" s="86" t="s">
        <v>53</v>
      </c>
      <c r="AL39" s="86" t="s">
        <v>54</v>
      </c>
      <c r="AM39" s="86" t="s">
        <v>55</v>
      </c>
      <c r="AN39" s="86" t="s">
        <v>56</v>
      </c>
      <c r="AO39" s="86" t="s">
        <v>57</v>
      </c>
      <c r="AP39" s="86" t="s">
        <v>58</v>
      </c>
      <c r="AQ39" s="86" t="s">
        <v>59</v>
      </c>
      <c r="AR39" s="86" t="s">
        <v>60</v>
      </c>
      <c r="AS39" s="86" t="s">
        <v>61</v>
      </c>
      <c r="AT39" s="86" t="s">
        <v>62</v>
      </c>
      <c r="AU39" s="86" t="s">
        <v>63</v>
      </c>
      <c r="AV39" s="86" t="s">
        <v>64</v>
      </c>
      <c r="AW39" s="86" t="s">
        <v>65</v>
      </c>
      <c r="AX39" s="86" t="s">
        <v>66</v>
      </c>
      <c r="AY39" s="86" t="s">
        <v>67</v>
      </c>
      <c r="AZ39" s="86" t="s">
        <v>68</v>
      </c>
      <c r="BA39" s="86" t="s">
        <v>69</v>
      </c>
      <c r="BB39" s="86" t="s">
        <v>70</v>
      </c>
      <c r="BC39" s="86" t="s">
        <v>71</v>
      </c>
      <c r="BD39" s="86" t="s">
        <v>72</v>
      </c>
      <c r="BE39" s="86" t="s">
        <v>73</v>
      </c>
      <c r="BF39" s="86" t="s">
        <v>74</v>
      </c>
      <c r="BG39" s="86" t="s">
        <v>75</v>
      </c>
      <c r="BH39" s="86" t="s">
        <v>76</v>
      </c>
      <c r="BI39" s="86" t="s">
        <v>77</v>
      </c>
      <c r="BJ39" s="86" t="s">
        <v>78</v>
      </c>
      <c r="BK39" s="86" t="s">
        <v>79</v>
      </c>
      <c r="BL39" s="86" t="s">
        <v>80</v>
      </c>
    </row>
    <row r="40" spans="1:38" s="106" customFormat="1" ht="15">
      <c r="A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</row>
    <row r="41" spans="1:64" s="106" customFormat="1" ht="15">
      <c r="A41" s="107" t="s">
        <v>277</v>
      </c>
      <c r="E41" s="109">
        <f aca="true" t="shared" si="10" ref="E41:J41">$F$36</f>
        <v>17145</v>
      </c>
      <c r="F41" s="109">
        <f t="shared" si="10"/>
        <v>17145</v>
      </c>
      <c r="G41" s="109">
        <f t="shared" si="10"/>
        <v>17145</v>
      </c>
      <c r="H41" s="109">
        <f t="shared" si="10"/>
        <v>17145</v>
      </c>
      <c r="I41" s="109">
        <f t="shared" si="10"/>
        <v>17145</v>
      </c>
      <c r="J41" s="109">
        <f t="shared" si="10"/>
        <v>17145</v>
      </c>
      <c r="K41" s="109">
        <f>$J$36</f>
        <v>24645</v>
      </c>
      <c r="L41" s="109">
        <f>$J$36</f>
        <v>24645</v>
      </c>
      <c r="M41" s="109">
        <f aca="true" t="shared" si="11" ref="M41:BL46">$J$36</f>
        <v>24645</v>
      </c>
      <c r="N41" s="109">
        <f t="shared" si="11"/>
        <v>24645</v>
      </c>
      <c r="O41" s="109">
        <f t="shared" si="11"/>
        <v>24645</v>
      </c>
      <c r="P41" s="109">
        <f t="shared" si="11"/>
        <v>24645</v>
      </c>
      <c r="Q41" s="109">
        <f t="shared" si="11"/>
        <v>24645</v>
      </c>
      <c r="R41" s="109">
        <f t="shared" si="11"/>
        <v>24645</v>
      </c>
      <c r="S41" s="109">
        <f t="shared" si="11"/>
        <v>24645</v>
      </c>
      <c r="T41" s="109">
        <f t="shared" si="11"/>
        <v>24645</v>
      </c>
      <c r="U41" s="109">
        <f t="shared" si="11"/>
        <v>24645</v>
      </c>
      <c r="V41" s="109">
        <f t="shared" si="11"/>
        <v>24645</v>
      </c>
      <c r="W41" s="109">
        <f t="shared" si="11"/>
        <v>24645</v>
      </c>
      <c r="X41" s="109">
        <f t="shared" si="11"/>
        <v>24645</v>
      </c>
      <c r="Y41" s="109">
        <f t="shared" si="11"/>
        <v>24645</v>
      </c>
      <c r="Z41" s="109">
        <f t="shared" si="11"/>
        <v>24645</v>
      </c>
      <c r="AA41" s="109">
        <f t="shared" si="11"/>
        <v>24645</v>
      </c>
      <c r="AB41" s="109">
        <f t="shared" si="11"/>
        <v>24645</v>
      </c>
      <c r="AC41" s="109">
        <f t="shared" si="11"/>
        <v>24645</v>
      </c>
      <c r="AD41" s="109">
        <f t="shared" si="11"/>
        <v>24645</v>
      </c>
      <c r="AE41" s="109">
        <f t="shared" si="11"/>
        <v>24645</v>
      </c>
      <c r="AF41" s="109">
        <f t="shared" si="11"/>
        <v>24645</v>
      </c>
      <c r="AG41" s="109">
        <f t="shared" si="11"/>
        <v>24645</v>
      </c>
      <c r="AH41" s="109">
        <f t="shared" si="11"/>
        <v>24645</v>
      </c>
      <c r="AI41" s="109">
        <f t="shared" si="11"/>
        <v>24645</v>
      </c>
      <c r="AJ41" s="109">
        <f t="shared" si="11"/>
        <v>24645</v>
      </c>
      <c r="AK41" s="109">
        <f t="shared" si="11"/>
        <v>24645</v>
      </c>
      <c r="AL41" s="109">
        <f t="shared" si="11"/>
        <v>24645</v>
      </c>
      <c r="AM41" s="109">
        <f t="shared" si="11"/>
        <v>24645</v>
      </c>
      <c r="AN41" s="109">
        <f t="shared" si="11"/>
        <v>24645</v>
      </c>
      <c r="AO41" s="109">
        <f t="shared" si="11"/>
        <v>24645</v>
      </c>
      <c r="AP41" s="109">
        <f t="shared" si="11"/>
        <v>24645</v>
      </c>
      <c r="AQ41" s="109">
        <f t="shared" si="11"/>
        <v>24645</v>
      </c>
      <c r="AR41" s="109">
        <f t="shared" si="11"/>
        <v>24645</v>
      </c>
      <c r="AS41" s="109">
        <f t="shared" si="11"/>
        <v>24645</v>
      </c>
      <c r="AT41" s="109">
        <f t="shared" si="11"/>
        <v>24645</v>
      </c>
      <c r="AU41" s="109">
        <f t="shared" si="11"/>
        <v>24645</v>
      </c>
      <c r="AV41" s="109">
        <f t="shared" si="11"/>
        <v>24645</v>
      </c>
      <c r="AW41" s="109">
        <f t="shared" si="11"/>
        <v>24645</v>
      </c>
      <c r="AX41" s="109">
        <f t="shared" si="11"/>
        <v>24645</v>
      </c>
      <c r="AY41" s="109">
        <f t="shared" si="11"/>
        <v>24645</v>
      </c>
      <c r="AZ41" s="109">
        <f t="shared" si="11"/>
        <v>24645</v>
      </c>
      <c r="BA41" s="109">
        <f t="shared" si="11"/>
        <v>24645</v>
      </c>
      <c r="BB41" s="109">
        <f t="shared" si="11"/>
        <v>24645</v>
      </c>
      <c r="BC41" s="109">
        <f t="shared" si="11"/>
        <v>24645</v>
      </c>
      <c r="BD41" s="109">
        <f t="shared" si="11"/>
        <v>24645</v>
      </c>
      <c r="BE41" s="109">
        <f t="shared" si="11"/>
        <v>24645</v>
      </c>
      <c r="BF41" s="109">
        <f t="shared" si="11"/>
        <v>24645</v>
      </c>
      <c r="BG41" s="109">
        <f t="shared" si="11"/>
        <v>24645</v>
      </c>
      <c r="BH41" s="109">
        <f t="shared" si="11"/>
        <v>24645</v>
      </c>
      <c r="BI41" s="109">
        <f t="shared" si="11"/>
        <v>24645</v>
      </c>
      <c r="BJ41" s="109">
        <f t="shared" si="11"/>
        <v>24645</v>
      </c>
      <c r="BK41" s="109">
        <f t="shared" si="11"/>
        <v>24645</v>
      </c>
      <c r="BL41" s="109">
        <f t="shared" si="11"/>
        <v>24645</v>
      </c>
    </row>
    <row r="42" spans="1:64" s="106" customFormat="1" ht="15">
      <c r="A42" s="107" t="s">
        <v>278</v>
      </c>
      <c r="H42" s="109">
        <f aca="true" t="shared" si="12" ref="H42:M42">$F$36</f>
        <v>17145</v>
      </c>
      <c r="I42" s="109">
        <f t="shared" si="12"/>
        <v>17145</v>
      </c>
      <c r="J42" s="109">
        <f t="shared" si="12"/>
        <v>17145</v>
      </c>
      <c r="K42" s="109">
        <f t="shared" si="12"/>
        <v>17145</v>
      </c>
      <c r="L42" s="109">
        <f t="shared" si="12"/>
        <v>17145</v>
      </c>
      <c r="M42" s="109">
        <f t="shared" si="12"/>
        <v>17145</v>
      </c>
      <c r="N42" s="109">
        <f t="shared" si="11"/>
        <v>24645</v>
      </c>
      <c r="O42" s="109">
        <f t="shared" si="11"/>
        <v>24645</v>
      </c>
      <c r="P42" s="109">
        <f t="shared" si="11"/>
        <v>24645</v>
      </c>
      <c r="Q42" s="109">
        <f t="shared" si="11"/>
        <v>24645</v>
      </c>
      <c r="R42" s="109">
        <f t="shared" si="11"/>
        <v>24645</v>
      </c>
      <c r="S42" s="109">
        <f t="shared" si="11"/>
        <v>24645</v>
      </c>
      <c r="T42" s="109">
        <f t="shared" si="11"/>
        <v>24645</v>
      </c>
      <c r="U42" s="109">
        <f t="shared" si="11"/>
        <v>24645</v>
      </c>
      <c r="V42" s="109">
        <f t="shared" si="11"/>
        <v>24645</v>
      </c>
      <c r="W42" s="109">
        <f t="shared" si="11"/>
        <v>24645</v>
      </c>
      <c r="X42" s="109">
        <f t="shared" si="11"/>
        <v>24645</v>
      </c>
      <c r="Y42" s="109">
        <f t="shared" si="11"/>
        <v>24645</v>
      </c>
      <c r="Z42" s="109">
        <f t="shared" si="11"/>
        <v>24645</v>
      </c>
      <c r="AA42" s="109">
        <f t="shared" si="11"/>
        <v>24645</v>
      </c>
      <c r="AB42" s="109">
        <f t="shared" si="11"/>
        <v>24645</v>
      </c>
      <c r="AC42" s="109">
        <f t="shared" si="11"/>
        <v>24645</v>
      </c>
      <c r="AD42" s="109">
        <f t="shared" si="11"/>
        <v>24645</v>
      </c>
      <c r="AE42" s="109">
        <f t="shared" si="11"/>
        <v>24645</v>
      </c>
      <c r="AF42" s="109">
        <f t="shared" si="11"/>
        <v>24645</v>
      </c>
      <c r="AG42" s="109">
        <f t="shared" si="11"/>
        <v>24645</v>
      </c>
      <c r="AH42" s="109">
        <f t="shared" si="11"/>
        <v>24645</v>
      </c>
      <c r="AI42" s="109">
        <f t="shared" si="11"/>
        <v>24645</v>
      </c>
      <c r="AJ42" s="109">
        <f t="shared" si="11"/>
        <v>24645</v>
      </c>
      <c r="AK42" s="109">
        <f t="shared" si="11"/>
        <v>24645</v>
      </c>
      <c r="AL42" s="109">
        <f t="shared" si="11"/>
        <v>24645</v>
      </c>
      <c r="AM42" s="109">
        <f t="shared" si="11"/>
        <v>24645</v>
      </c>
      <c r="AN42" s="109">
        <f t="shared" si="11"/>
        <v>24645</v>
      </c>
      <c r="AO42" s="109">
        <f t="shared" si="11"/>
        <v>24645</v>
      </c>
      <c r="AP42" s="109">
        <f t="shared" si="11"/>
        <v>24645</v>
      </c>
      <c r="AQ42" s="109">
        <f t="shared" si="11"/>
        <v>24645</v>
      </c>
      <c r="AR42" s="109">
        <f t="shared" si="11"/>
        <v>24645</v>
      </c>
      <c r="AS42" s="109">
        <f t="shared" si="11"/>
        <v>24645</v>
      </c>
      <c r="AT42" s="109">
        <f t="shared" si="11"/>
        <v>24645</v>
      </c>
      <c r="AU42" s="109">
        <f t="shared" si="11"/>
        <v>24645</v>
      </c>
      <c r="AV42" s="109">
        <f t="shared" si="11"/>
        <v>24645</v>
      </c>
      <c r="AW42" s="109">
        <f t="shared" si="11"/>
        <v>24645</v>
      </c>
      <c r="AX42" s="109">
        <f t="shared" si="11"/>
        <v>24645</v>
      </c>
      <c r="AY42" s="109">
        <f t="shared" si="11"/>
        <v>24645</v>
      </c>
      <c r="AZ42" s="109">
        <f t="shared" si="11"/>
        <v>24645</v>
      </c>
      <c r="BA42" s="109">
        <f t="shared" si="11"/>
        <v>24645</v>
      </c>
      <c r="BB42" s="109">
        <f t="shared" si="11"/>
        <v>24645</v>
      </c>
      <c r="BC42" s="109">
        <f t="shared" si="11"/>
        <v>24645</v>
      </c>
      <c r="BD42" s="109">
        <f t="shared" si="11"/>
        <v>24645</v>
      </c>
      <c r="BE42" s="109">
        <f t="shared" si="11"/>
        <v>24645</v>
      </c>
      <c r="BF42" s="109">
        <f t="shared" si="11"/>
        <v>24645</v>
      </c>
      <c r="BG42" s="109">
        <f t="shared" si="11"/>
        <v>24645</v>
      </c>
      <c r="BH42" s="109">
        <f t="shared" si="11"/>
        <v>24645</v>
      </c>
      <c r="BI42" s="109">
        <f t="shared" si="11"/>
        <v>24645</v>
      </c>
      <c r="BJ42" s="109">
        <f t="shared" si="11"/>
        <v>24645</v>
      </c>
      <c r="BK42" s="109">
        <f t="shared" si="11"/>
        <v>24645</v>
      </c>
      <c r="BL42" s="109">
        <f t="shared" si="11"/>
        <v>24645</v>
      </c>
    </row>
    <row r="43" spans="1:64" s="106" customFormat="1" ht="15">
      <c r="A43" s="107" t="s">
        <v>279</v>
      </c>
      <c r="K43" s="109">
        <f aca="true" t="shared" si="13" ref="K43:P43">$F$36</f>
        <v>17145</v>
      </c>
      <c r="L43" s="109">
        <f t="shared" si="13"/>
        <v>17145</v>
      </c>
      <c r="M43" s="109">
        <f t="shared" si="13"/>
        <v>17145</v>
      </c>
      <c r="N43" s="109">
        <f t="shared" si="13"/>
        <v>17145</v>
      </c>
      <c r="O43" s="109">
        <f t="shared" si="13"/>
        <v>17145</v>
      </c>
      <c r="P43" s="109">
        <f t="shared" si="13"/>
        <v>17145</v>
      </c>
      <c r="Q43" s="109">
        <f t="shared" si="11"/>
        <v>24645</v>
      </c>
      <c r="R43" s="109">
        <f t="shared" si="11"/>
        <v>24645</v>
      </c>
      <c r="S43" s="109">
        <f t="shared" si="11"/>
        <v>24645</v>
      </c>
      <c r="T43" s="109">
        <f t="shared" si="11"/>
        <v>24645</v>
      </c>
      <c r="U43" s="109">
        <f t="shared" si="11"/>
        <v>24645</v>
      </c>
      <c r="V43" s="109">
        <f t="shared" si="11"/>
        <v>24645</v>
      </c>
      <c r="W43" s="109">
        <f t="shared" si="11"/>
        <v>24645</v>
      </c>
      <c r="X43" s="109">
        <f t="shared" si="11"/>
        <v>24645</v>
      </c>
      <c r="Y43" s="109">
        <f t="shared" si="11"/>
        <v>24645</v>
      </c>
      <c r="Z43" s="109">
        <f t="shared" si="11"/>
        <v>24645</v>
      </c>
      <c r="AA43" s="109">
        <f t="shared" si="11"/>
        <v>24645</v>
      </c>
      <c r="AB43" s="109">
        <f t="shared" si="11"/>
        <v>24645</v>
      </c>
      <c r="AC43" s="109">
        <f t="shared" si="11"/>
        <v>24645</v>
      </c>
      <c r="AD43" s="109">
        <f t="shared" si="11"/>
        <v>24645</v>
      </c>
      <c r="AE43" s="109">
        <f t="shared" si="11"/>
        <v>24645</v>
      </c>
      <c r="AF43" s="109">
        <f t="shared" si="11"/>
        <v>24645</v>
      </c>
      <c r="AG43" s="109">
        <f t="shared" si="11"/>
        <v>24645</v>
      </c>
      <c r="AH43" s="109">
        <f t="shared" si="11"/>
        <v>24645</v>
      </c>
      <c r="AI43" s="109">
        <f t="shared" si="11"/>
        <v>24645</v>
      </c>
      <c r="AJ43" s="109">
        <f t="shared" si="11"/>
        <v>24645</v>
      </c>
      <c r="AK43" s="109">
        <f t="shared" si="11"/>
        <v>24645</v>
      </c>
      <c r="AL43" s="109">
        <f t="shared" si="11"/>
        <v>24645</v>
      </c>
      <c r="AM43" s="109">
        <f t="shared" si="11"/>
        <v>24645</v>
      </c>
      <c r="AN43" s="109">
        <f t="shared" si="11"/>
        <v>24645</v>
      </c>
      <c r="AO43" s="109">
        <f t="shared" si="11"/>
        <v>24645</v>
      </c>
      <c r="AP43" s="109">
        <f t="shared" si="11"/>
        <v>24645</v>
      </c>
      <c r="AQ43" s="109">
        <f t="shared" si="11"/>
        <v>24645</v>
      </c>
      <c r="AR43" s="109">
        <f t="shared" si="11"/>
        <v>24645</v>
      </c>
      <c r="AS43" s="109">
        <f t="shared" si="11"/>
        <v>24645</v>
      </c>
      <c r="AT43" s="109">
        <f t="shared" si="11"/>
        <v>24645</v>
      </c>
      <c r="AU43" s="109">
        <f t="shared" si="11"/>
        <v>24645</v>
      </c>
      <c r="AV43" s="109">
        <f t="shared" si="11"/>
        <v>24645</v>
      </c>
      <c r="AW43" s="109">
        <f t="shared" si="11"/>
        <v>24645</v>
      </c>
      <c r="AX43" s="109">
        <f t="shared" si="11"/>
        <v>24645</v>
      </c>
      <c r="AY43" s="109">
        <f t="shared" si="11"/>
        <v>24645</v>
      </c>
      <c r="AZ43" s="109">
        <f t="shared" si="11"/>
        <v>24645</v>
      </c>
      <c r="BA43" s="109">
        <f t="shared" si="11"/>
        <v>24645</v>
      </c>
      <c r="BB43" s="109">
        <f t="shared" si="11"/>
        <v>24645</v>
      </c>
      <c r="BC43" s="109">
        <f t="shared" si="11"/>
        <v>24645</v>
      </c>
      <c r="BD43" s="109">
        <f t="shared" si="11"/>
        <v>24645</v>
      </c>
      <c r="BE43" s="109">
        <f t="shared" si="11"/>
        <v>24645</v>
      </c>
      <c r="BF43" s="109">
        <f t="shared" si="11"/>
        <v>24645</v>
      </c>
      <c r="BG43" s="109">
        <f t="shared" si="11"/>
        <v>24645</v>
      </c>
      <c r="BH43" s="109">
        <f t="shared" si="11"/>
        <v>24645</v>
      </c>
      <c r="BI43" s="109">
        <f t="shared" si="11"/>
        <v>24645</v>
      </c>
      <c r="BJ43" s="109">
        <f t="shared" si="11"/>
        <v>24645</v>
      </c>
      <c r="BK43" s="109">
        <f t="shared" si="11"/>
        <v>24645</v>
      </c>
      <c r="BL43" s="109">
        <f t="shared" si="11"/>
        <v>24645</v>
      </c>
    </row>
    <row r="44" spans="1:64" s="106" customFormat="1" ht="15">
      <c r="A44" s="107" t="s">
        <v>280</v>
      </c>
      <c r="K44" s="109"/>
      <c r="L44" s="109"/>
      <c r="M44" s="109"/>
      <c r="N44" s="109">
        <f aca="true" t="shared" si="14" ref="N44:S44">$F$36</f>
        <v>17145</v>
      </c>
      <c r="O44" s="109">
        <f t="shared" si="14"/>
        <v>17145</v>
      </c>
      <c r="P44" s="109">
        <f t="shared" si="14"/>
        <v>17145</v>
      </c>
      <c r="Q44" s="109">
        <f t="shared" si="14"/>
        <v>17145</v>
      </c>
      <c r="R44" s="109">
        <f t="shared" si="14"/>
        <v>17145</v>
      </c>
      <c r="S44" s="109">
        <f t="shared" si="14"/>
        <v>17145</v>
      </c>
      <c r="T44" s="109">
        <f t="shared" si="11"/>
        <v>24645</v>
      </c>
      <c r="U44" s="109">
        <f t="shared" si="11"/>
        <v>24645</v>
      </c>
      <c r="V44" s="109">
        <f t="shared" si="11"/>
        <v>24645</v>
      </c>
      <c r="W44" s="109">
        <f t="shared" si="11"/>
        <v>24645</v>
      </c>
      <c r="X44" s="109">
        <f t="shared" si="11"/>
        <v>24645</v>
      </c>
      <c r="Y44" s="109">
        <f t="shared" si="11"/>
        <v>24645</v>
      </c>
      <c r="Z44" s="109">
        <f t="shared" si="11"/>
        <v>24645</v>
      </c>
      <c r="AA44" s="109">
        <f t="shared" si="11"/>
        <v>24645</v>
      </c>
      <c r="AB44" s="109">
        <f t="shared" si="11"/>
        <v>24645</v>
      </c>
      <c r="AC44" s="109">
        <f t="shared" si="11"/>
        <v>24645</v>
      </c>
      <c r="AD44" s="109">
        <f t="shared" si="11"/>
        <v>24645</v>
      </c>
      <c r="AE44" s="109">
        <f t="shared" si="11"/>
        <v>24645</v>
      </c>
      <c r="AF44" s="109">
        <f t="shared" si="11"/>
        <v>24645</v>
      </c>
      <c r="AG44" s="109">
        <f t="shared" si="11"/>
        <v>24645</v>
      </c>
      <c r="AH44" s="109">
        <f t="shared" si="11"/>
        <v>24645</v>
      </c>
      <c r="AI44" s="109">
        <f t="shared" si="11"/>
        <v>24645</v>
      </c>
      <c r="AJ44" s="109">
        <f t="shared" si="11"/>
        <v>24645</v>
      </c>
      <c r="AK44" s="109">
        <f t="shared" si="11"/>
        <v>24645</v>
      </c>
      <c r="AL44" s="109">
        <f t="shared" si="11"/>
        <v>24645</v>
      </c>
      <c r="AM44" s="109">
        <f t="shared" si="11"/>
        <v>24645</v>
      </c>
      <c r="AN44" s="109">
        <f t="shared" si="11"/>
        <v>24645</v>
      </c>
      <c r="AO44" s="109">
        <f t="shared" si="11"/>
        <v>24645</v>
      </c>
      <c r="AP44" s="109">
        <f t="shared" si="11"/>
        <v>24645</v>
      </c>
      <c r="AQ44" s="109">
        <f t="shared" si="11"/>
        <v>24645</v>
      </c>
      <c r="AR44" s="109">
        <f t="shared" si="11"/>
        <v>24645</v>
      </c>
      <c r="AS44" s="109">
        <f t="shared" si="11"/>
        <v>24645</v>
      </c>
      <c r="AT44" s="109">
        <f t="shared" si="11"/>
        <v>24645</v>
      </c>
      <c r="AU44" s="109">
        <f t="shared" si="11"/>
        <v>24645</v>
      </c>
      <c r="AV44" s="109">
        <f t="shared" si="11"/>
        <v>24645</v>
      </c>
      <c r="AW44" s="109">
        <f t="shared" si="11"/>
        <v>24645</v>
      </c>
      <c r="AX44" s="109">
        <f t="shared" si="11"/>
        <v>24645</v>
      </c>
      <c r="AY44" s="109">
        <f t="shared" si="11"/>
        <v>24645</v>
      </c>
      <c r="AZ44" s="109">
        <f t="shared" si="11"/>
        <v>24645</v>
      </c>
      <c r="BA44" s="109">
        <f t="shared" si="11"/>
        <v>24645</v>
      </c>
      <c r="BB44" s="109">
        <f t="shared" si="11"/>
        <v>24645</v>
      </c>
      <c r="BC44" s="109">
        <f t="shared" si="11"/>
        <v>24645</v>
      </c>
      <c r="BD44" s="109">
        <f t="shared" si="11"/>
        <v>24645</v>
      </c>
      <c r="BE44" s="109">
        <f t="shared" si="11"/>
        <v>24645</v>
      </c>
      <c r="BF44" s="109">
        <f t="shared" si="11"/>
        <v>24645</v>
      </c>
      <c r="BG44" s="109">
        <f t="shared" si="11"/>
        <v>24645</v>
      </c>
      <c r="BH44" s="109">
        <f t="shared" si="11"/>
        <v>24645</v>
      </c>
      <c r="BI44" s="109">
        <f t="shared" si="11"/>
        <v>24645</v>
      </c>
      <c r="BJ44" s="109">
        <f t="shared" si="11"/>
        <v>24645</v>
      </c>
      <c r="BK44" s="109">
        <f t="shared" si="11"/>
        <v>24645</v>
      </c>
      <c r="BL44" s="109">
        <f t="shared" si="11"/>
        <v>24645</v>
      </c>
    </row>
    <row r="45" spans="1:64" s="106" customFormat="1" ht="15">
      <c r="A45" s="107" t="s">
        <v>281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>
        <f aca="true" t="shared" si="15" ref="Q45:V45">$F$36</f>
        <v>17145</v>
      </c>
      <c r="R45" s="109">
        <f t="shared" si="15"/>
        <v>17145</v>
      </c>
      <c r="S45" s="109">
        <f t="shared" si="15"/>
        <v>17145</v>
      </c>
      <c r="T45" s="109">
        <f t="shared" si="15"/>
        <v>17145</v>
      </c>
      <c r="U45" s="109">
        <f t="shared" si="15"/>
        <v>17145</v>
      </c>
      <c r="V45" s="109">
        <f t="shared" si="15"/>
        <v>17145</v>
      </c>
      <c r="W45" s="109">
        <f t="shared" si="11"/>
        <v>24645</v>
      </c>
      <c r="X45" s="109">
        <f t="shared" si="11"/>
        <v>24645</v>
      </c>
      <c r="Y45" s="109">
        <f t="shared" si="11"/>
        <v>24645</v>
      </c>
      <c r="Z45" s="109">
        <f t="shared" si="11"/>
        <v>24645</v>
      </c>
      <c r="AA45" s="109">
        <f t="shared" si="11"/>
        <v>24645</v>
      </c>
      <c r="AB45" s="109">
        <f t="shared" si="11"/>
        <v>24645</v>
      </c>
      <c r="AC45" s="109">
        <f t="shared" si="11"/>
        <v>24645</v>
      </c>
      <c r="AD45" s="109">
        <f t="shared" si="11"/>
        <v>24645</v>
      </c>
      <c r="AE45" s="109">
        <f t="shared" si="11"/>
        <v>24645</v>
      </c>
      <c r="AF45" s="109">
        <f t="shared" si="11"/>
        <v>24645</v>
      </c>
      <c r="AG45" s="109">
        <f t="shared" si="11"/>
        <v>24645</v>
      </c>
      <c r="AH45" s="109">
        <f t="shared" si="11"/>
        <v>24645</v>
      </c>
      <c r="AI45" s="109">
        <f t="shared" si="11"/>
        <v>24645</v>
      </c>
      <c r="AJ45" s="109">
        <f t="shared" si="11"/>
        <v>24645</v>
      </c>
      <c r="AK45" s="109">
        <f t="shared" si="11"/>
        <v>24645</v>
      </c>
      <c r="AL45" s="109">
        <f t="shared" si="11"/>
        <v>24645</v>
      </c>
      <c r="AM45" s="109">
        <f t="shared" si="11"/>
        <v>24645</v>
      </c>
      <c r="AN45" s="109">
        <f t="shared" si="11"/>
        <v>24645</v>
      </c>
      <c r="AO45" s="109">
        <f t="shared" si="11"/>
        <v>24645</v>
      </c>
      <c r="AP45" s="109">
        <f t="shared" si="11"/>
        <v>24645</v>
      </c>
      <c r="AQ45" s="109">
        <f t="shared" si="11"/>
        <v>24645</v>
      </c>
      <c r="AR45" s="109">
        <f t="shared" si="11"/>
        <v>24645</v>
      </c>
      <c r="AS45" s="109">
        <f t="shared" si="11"/>
        <v>24645</v>
      </c>
      <c r="AT45" s="109">
        <f t="shared" si="11"/>
        <v>24645</v>
      </c>
      <c r="AU45" s="109">
        <f t="shared" si="11"/>
        <v>24645</v>
      </c>
      <c r="AV45" s="109">
        <f t="shared" si="11"/>
        <v>24645</v>
      </c>
      <c r="AW45" s="109">
        <f t="shared" si="11"/>
        <v>24645</v>
      </c>
      <c r="AX45" s="109">
        <f t="shared" si="11"/>
        <v>24645</v>
      </c>
      <c r="AY45" s="109">
        <f t="shared" si="11"/>
        <v>24645</v>
      </c>
      <c r="AZ45" s="109">
        <f t="shared" si="11"/>
        <v>24645</v>
      </c>
      <c r="BA45" s="109">
        <f t="shared" si="11"/>
        <v>24645</v>
      </c>
      <c r="BB45" s="109">
        <f t="shared" si="11"/>
        <v>24645</v>
      </c>
      <c r="BC45" s="109">
        <f t="shared" si="11"/>
        <v>24645</v>
      </c>
      <c r="BD45" s="109">
        <f t="shared" si="11"/>
        <v>24645</v>
      </c>
      <c r="BE45" s="109">
        <f t="shared" si="11"/>
        <v>24645</v>
      </c>
      <c r="BF45" s="109">
        <f t="shared" si="11"/>
        <v>24645</v>
      </c>
      <c r="BG45" s="109">
        <f t="shared" si="11"/>
        <v>24645</v>
      </c>
      <c r="BH45" s="109">
        <f t="shared" si="11"/>
        <v>24645</v>
      </c>
      <c r="BI45" s="109">
        <f t="shared" si="11"/>
        <v>24645</v>
      </c>
      <c r="BJ45" s="109">
        <f t="shared" si="11"/>
        <v>24645</v>
      </c>
      <c r="BK45" s="109">
        <f t="shared" si="11"/>
        <v>24645</v>
      </c>
      <c r="BL45" s="109">
        <f t="shared" si="11"/>
        <v>24645</v>
      </c>
    </row>
    <row r="46" spans="1:64" s="106" customFormat="1" ht="15">
      <c r="A46" s="107" t="s">
        <v>282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T46" s="109">
        <f aca="true" t="shared" si="16" ref="T46:Y46">$F$36</f>
        <v>17145</v>
      </c>
      <c r="U46" s="109">
        <f t="shared" si="16"/>
        <v>17145</v>
      </c>
      <c r="V46" s="109">
        <f t="shared" si="16"/>
        <v>17145</v>
      </c>
      <c r="W46" s="109">
        <f t="shared" si="16"/>
        <v>17145</v>
      </c>
      <c r="X46" s="109">
        <f t="shared" si="16"/>
        <v>17145</v>
      </c>
      <c r="Y46" s="109">
        <f t="shared" si="16"/>
        <v>17145</v>
      </c>
      <c r="Z46" s="109">
        <f t="shared" si="11"/>
        <v>24645</v>
      </c>
      <c r="AA46" s="109">
        <f aca="true" t="shared" si="17" ref="AA46:AP46">$J$36</f>
        <v>24645</v>
      </c>
      <c r="AB46" s="109">
        <f t="shared" si="17"/>
        <v>24645</v>
      </c>
      <c r="AC46" s="109">
        <f t="shared" si="17"/>
        <v>24645</v>
      </c>
      <c r="AD46" s="109">
        <f t="shared" si="17"/>
        <v>24645</v>
      </c>
      <c r="AE46" s="109">
        <f t="shared" si="17"/>
        <v>24645</v>
      </c>
      <c r="AF46" s="109">
        <f t="shared" si="17"/>
        <v>24645</v>
      </c>
      <c r="AG46" s="109">
        <f t="shared" si="17"/>
        <v>24645</v>
      </c>
      <c r="AH46" s="109">
        <f t="shared" si="17"/>
        <v>24645</v>
      </c>
      <c r="AI46" s="109">
        <f t="shared" si="17"/>
        <v>24645</v>
      </c>
      <c r="AJ46" s="109">
        <f t="shared" si="17"/>
        <v>24645</v>
      </c>
      <c r="AK46" s="109">
        <f t="shared" si="17"/>
        <v>24645</v>
      </c>
      <c r="AL46" s="109">
        <f t="shared" si="17"/>
        <v>24645</v>
      </c>
      <c r="AM46" s="109">
        <f t="shared" si="17"/>
        <v>24645</v>
      </c>
      <c r="AN46" s="109">
        <f t="shared" si="17"/>
        <v>24645</v>
      </c>
      <c r="AO46" s="109">
        <f t="shared" si="17"/>
        <v>24645</v>
      </c>
      <c r="AP46" s="109">
        <f t="shared" si="17"/>
        <v>24645</v>
      </c>
      <c r="AQ46" s="109">
        <f aca="true" t="shared" si="18" ref="AQ46:BF56">$J$36</f>
        <v>24645</v>
      </c>
      <c r="AR46" s="109">
        <f t="shared" si="18"/>
        <v>24645</v>
      </c>
      <c r="AS46" s="109">
        <f t="shared" si="18"/>
        <v>24645</v>
      </c>
      <c r="AT46" s="109">
        <f t="shared" si="18"/>
        <v>24645</v>
      </c>
      <c r="AU46" s="109">
        <f t="shared" si="18"/>
        <v>24645</v>
      </c>
      <c r="AV46" s="109">
        <f t="shared" si="18"/>
        <v>24645</v>
      </c>
      <c r="AW46" s="109">
        <f t="shared" si="18"/>
        <v>24645</v>
      </c>
      <c r="AX46" s="109">
        <f t="shared" si="18"/>
        <v>24645</v>
      </c>
      <c r="AY46" s="109">
        <f t="shared" si="18"/>
        <v>24645</v>
      </c>
      <c r="AZ46" s="109">
        <f t="shared" si="18"/>
        <v>24645</v>
      </c>
      <c r="BA46" s="109">
        <f t="shared" si="18"/>
        <v>24645</v>
      </c>
      <c r="BB46" s="109">
        <f t="shared" si="18"/>
        <v>24645</v>
      </c>
      <c r="BC46" s="109">
        <f t="shared" si="18"/>
        <v>24645</v>
      </c>
      <c r="BD46" s="109">
        <f t="shared" si="18"/>
        <v>24645</v>
      </c>
      <c r="BE46" s="109">
        <f t="shared" si="18"/>
        <v>24645</v>
      </c>
      <c r="BF46" s="109">
        <f t="shared" si="18"/>
        <v>24645</v>
      </c>
      <c r="BG46" s="109">
        <f aca="true" t="shared" si="19" ref="BG46:BL58">$J$36</f>
        <v>24645</v>
      </c>
      <c r="BH46" s="109">
        <f t="shared" si="19"/>
        <v>24645</v>
      </c>
      <c r="BI46" s="109">
        <f t="shared" si="19"/>
        <v>24645</v>
      </c>
      <c r="BJ46" s="109">
        <f t="shared" si="19"/>
        <v>24645</v>
      </c>
      <c r="BK46" s="109">
        <f t="shared" si="19"/>
        <v>24645</v>
      </c>
      <c r="BL46" s="109">
        <f t="shared" si="19"/>
        <v>24645</v>
      </c>
    </row>
    <row r="47" spans="1:64" s="106" customFormat="1" ht="15">
      <c r="A47" s="107" t="s">
        <v>283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W47" s="109">
        <f aca="true" t="shared" si="20" ref="W47:AB47">$F$36</f>
        <v>17145</v>
      </c>
      <c r="X47" s="109">
        <f t="shared" si="20"/>
        <v>17145</v>
      </c>
      <c r="Y47" s="109">
        <f t="shared" si="20"/>
        <v>17145</v>
      </c>
      <c r="Z47" s="109">
        <f t="shared" si="20"/>
        <v>17145</v>
      </c>
      <c r="AA47" s="109">
        <f t="shared" si="20"/>
        <v>17145</v>
      </c>
      <c r="AB47" s="109">
        <f t="shared" si="20"/>
        <v>17145</v>
      </c>
      <c r="AC47" s="109">
        <f aca="true" t="shared" si="21" ref="AC47:AP47">$J$36</f>
        <v>24645</v>
      </c>
      <c r="AD47" s="109">
        <f t="shared" si="21"/>
        <v>24645</v>
      </c>
      <c r="AE47" s="109">
        <f t="shared" si="21"/>
        <v>24645</v>
      </c>
      <c r="AF47" s="109">
        <f t="shared" si="21"/>
        <v>24645</v>
      </c>
      <c r="AG47" s="109">
        <f t="shared" si="21"/>
        <v>24645</v>
      </c>
      <c r="AH47" s="109">
        <f t="shared" si="21"/>
        <v>24645</v>
      </c>
      <c r="AI47" s="109">
        <f t="shared" si="21"/>
        <v>24645</v>
      </c>
      <c r="AJ47" s="109">
        <f t="shared" si="21"/>
        <v>24645</v>
      </c>
      <c r="AK47" s="109">
        <f t="shared" si="21"/>
        <v>24645</v>
      </c>
      <c r="AL47" s="109">
        <f t="shared" si="21"/>
        <v>24645</v>
      </c>
      <c r="AM47" s="109">
        <f t="shared" si="21"/>
        <v>24645</v>
      </c>
      <c r="AN47" s="109">
        <f t="shared" si="21"/>
        <v>24645</v>
      </c>
      <c r="AO47" s="109">
        <f t="shared" si="21"/>
        <v>24645</v>
      </c>
      <c r="AP47" s="109">
        <f t="shared" si="21"/>
        <v>24645</v>
      </c>
      <c r="AQ47" s="109">
        <f t="shared" si="18"/>
        <v>24645</v>
      </c>
      <c r="AR47" s="109">
        <f t="shared" si="18"/>
        <v>24645</v>
      </c>
      <c r="AS47" s="109">
        <f t="shared" si="18"/>
        <v>24645</v>
      </c>
      <c r="AT47" s="109">
        <f t="shared" si="18"/>
        <v>24645</v>
      </c>
      <c r="AU47" s="109">
        <f t="shared" si="18"/>
        <v>24645</v>
      </c>
      <c r="AV47" s="109">
        <f t="shared" si="18"/>
        <v>24645</v>
      </c>
      <c r="AW47" s="109">
        <f t="shared" si="18"/>
        <v>24645</v>
      </c>
      <c r="AX47" s="109">
        <f t="shared" si="18"/>
        <v>24645</v>
      </c>
      <c r="AY47" s="109">
        <f t="shared" si="18"/>
        <v>24645</v>
      </c>
      <c r="AZ47" s="109">
        <f t="shared" si="18"/>
        <v>24645</v>
      </c>
      <c r="BA47" s="109">
        <f t="shared" si="18"/>
        <v>24645</v>
      </c>
      <c r="BB47" s="109">
        <f t="shared" si="18"/>
        <v>24645</v>
      </c>
      <c r="BC47" s="109">
        <f t="shared" si="18"/>
        <v>24645</v>
      </c>
      <c r="BD47" s="109">
        <f t="shared" si="18"/>
        <v>24645</v>
      </c>
      <c r="BE47" s="109">
        <f t="shared" si="18"/>
        <v>24645</v>
      </c>
      <c r="BF47" s="109">
        <f t="shared" si="18"/>
        <v>24645</v>
      </c>
      <c r="BG47" s="109">
        <f t="shared" si="19"/>
        <v>24645</v>
      </c>
      <c r="BH47" s="109">
        <f t="shared" si="19"/>
        <v>24645</v>
      </c>
      <c r="BI47" s="109">
        <f t="shared" si="19"/>
        <v>24645</v>
      </c>
      <c r="BJ47" s="109">
        <f t="shared" si="19"/>
        <v>24645</v>
      </c>
      <c r="BK47" s="109">
        <f t="shared" si="19"/>
        <v>24645</v>
      </c>
      <c r="BL47" s="109">
        <f t="shared" si="19"/>
        <v>24645</v>
      </c>
    </row>
    <row r="48" spans="1:64" s="106" customFormat="1" ht="15">
      <c r="A48" s="107" t="s">
        <v>284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8"/>
      <c r="P48" s="108"/>
      <c r="Z48" s="109">
        <f aca="true" t="shared" si="22" ref="Z48:AE48">$F$36</f>
        <v>17145</v>
      </c>
      <c r="AA48" s="109">
        <f t="shared" si="22"/>
        <v>17145</v>
      </c>
      <c r="AB48" s="109">
        <f t="shared" si="22"/>
        <v>17145</v>
      </c>
      <c r="AC48" s="109">
        <f t="shared" si="22"/>
        <v>17145</v>
      </c>
      <c r="AD48" s="109">
        <f t="shared" si="22"/>
        <v>17145</v>
      </c>
      <c r="AE48" s="109">
        <f t="shared" si="22"/>
        <v>17145</v>
      </c>
      <c r="AF48" s="109">
        <f aca="true" t="shared" si="23" ref="AF48:AP48">$J$36</f>
        <v>24645</v>
      </c>
      <c r="AG48" s="109">
        <f t="shared" si="23"/>
        <v>24645</v>
      </c>
      <c r="AH48" s="109">
        <f t="shared" si="23"/>
        <v>24645</v>
      </c>
      <c r="AI48" s="109">
        <f t="shared" si="23"/>
        <v>24645</v>
      </c>
      <c r="AJ48" s="109">
        <f t="shared" si="23"/>
        <v>24645</v>
      </c>
      <c r="AK48" s="109">
        <f t="shared" si="23"/>
        <v>24645</v>
      </c>
      <c r="AL48" s="109">
        <f t="shared" si="23"/>
        <v>24645</v>
      </c>
      <c r="AM48" s="109">
        <f t="shared" si="23"/>
        <v>24645</v>
      </c>
      <c r="AN48" s="109">
        <f t="shared" si="23"/>
        <v>24645</v>
      </c>
      <c r="AO48" s="109">
        <f t="shared" si="23"/>
        <v>24645</v>
      </c>
      <c r="AP48" s="109">
        <f t="shared" si="23"/>
        <v>24645</v>
      </c>
      <c r="AQ48" s="109">
        <f t="shared" si="18"/>
        <v>24645</v>
      </c>
      <c r="AR48" s="109">
        <f t="shared" si="18"/>
        <v>24645</v>
      </c>
      <c r="AS48" s="109">
        <f t="shared" si="18"/>
        <v>24645</v>
      </c>
      <c r="AT48" s="109">
        <f t="shared" si="18"/>
        <v>24645</v>
      </c>
      <c r="AU48" s="109">
        <f t="shared" si="18"/>
        <v>24645</v>
      </c>
      <c r="AV48" s="109">
        <f t="shared" si="18"/>
        <v>24645</v>
      </c>
      <c r="AW48" s="109">
        <f t="shared" si="18"/>
        <v>24645</v>
      </c>
      <c r="AX48" s="109">
        <f t="shared" si="18"/>
        <v>24645</v>
      </c>
      <c r="AY48" s="109">
        <f t="shared" si="18"/>
        <v>24645</v>
      </c>
      <c r="AZ48" s="109">
        <f t="shared" si="18"/>
        <v>24645</v>
      </c>
      <c r="BA48" s="109">
        <f t="shared" si="18"/>
        <v>24645</v>
      </c>
      <c r="BB48" s="109">
        <f t="shared" si="18"/>
        <v>24645</v>
      </c>
      <c r="BC48" s="109">
        <f t="shared" si="18"/>
        <v>24645</v>
      </c>
      <c r="BD48" s="109">
        <f t="shared" si="18"/>
        <v>24645</v>
      </c>
      <c r="BE48" s="109">
        <f t="shared" si="18"/>
        <v>24645</v>
      </c>
      <c r="BF48" s="109">
        <f t="shared" si="18"/>
        <v>24645</v>
      </c>
      <c r="BG48" s="109">
        <f t="shared" si="19"/>
        <v>24645</v>
      </c>
      <c r="BH48" s="109">
        <f t="shared" si="19"/>
        <v>24645</v>
      </c>
      <c r="BI48" s="109">
        <f t="shared" si="19"/>
        <v>24645</v>
      </c>
      <c r="BJ48" s="109">
        <f t="shared" si="19"/>
        <v>24645</v>
      </c>
      <c r="BK48" s="109">
        <f t="shared" si="19"/>
        <v>24645</v>
      </c>
      <c r="BL48" s="109">
        <f t="shared" si="19"/>
        <v>24645</v>
      </c>
    </row>
    <row r="49" spans="1:64" s="106" customFormat="1" ht="15">
      <c r="A49" s="107" t="s">
        <v>285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8"/>
      <c r="Q49" s="108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>
        <f aca="true" t="shared" si="24" ref="AC49:AH49">$F$36</f>
        <v>17145</v>
      </c>
      <c r="AD49" s="109">
        <f t="shared" si="24"/>
        <v>17145</v>
      </c>
      <c r="AE49" s="109">
        <f t="shared" si="24"/>
        <v>17145</v>
      </c>
      <c r="AF49" s="109">
        <f t="shared" si="24"/>
        <v>17145</v>
      </c>
      <c r="AG49" s="109">
        <f t="shared" si="24"/>
        <v>17145</v>
      </c>
      <c r="AH49" s="109">
        <f t="shared" si="24"/>
        <v>17145</v>
      </c>
      <c r="AI49" s="109">
        <f aca="true" t="shared" si="25" ref="AI49:AP49">$J$36</f>
        <v>24645</v>
      </c>
      <c r="AJ49" s="109">
        <f t="shared" si="25"/>
        <v>24645</v>
      </c>
      <c r="AK49" s="109">
        <f t="shared" si="25"/>
        <v>24645</v>
      </c>
      <c r="AL49" s="109">
        <f t="shared" si="25"/>
        <v>24645</v>
      </c>
      <c r="AM49" s="109">
        <f t="shared" si="25"/>
        <v>24645</v>
      </c>
      <c r="AN49" s="109">
        <f t="shared" si="25"/>
        <v>24645</v>
      </c>
      <c r="AO49" s="109">
        <f t="shared" si="25"/>
        <v>24645</v>
      </c>
      <c r="AP49" s="109">
        <f t="shared" si="25"/>
        <v>24645</v>
      </c>
      <c r="AQ49" s="109">
        <f t="shared" si="18"/>
        <v>24645</v>
      </c>
      <c r="AR49" s="109">
        <f t="shared" si="18"/>
        <v>24645</v>
      </c>
      <c r="AS49" s="109">
        <f t="shared" si="18"/>
        <v>24645</v>
      </c>
      <c r="AT49" s="109">
        <f t="shared" si="18"/>
        <v>24645</v>
      </c>
      <c r="AU49" s="109">
        <f t="shared" si="18"/>
        <v>24645</v>
      </c>
      <c r="AV49" s="109">
        <f t="shared" si="18"/>
        <v>24645</v>
      </c>
      <c r="AW49" s="109">
        <f t="shared" si="18"/>
        <v>24645</v>
      </c>
      <c r="AX49" s="109">
        <f t="shared" si="18"/>
        <v>24645</v>
      </c>
      <c r="AY49" s="109">
        <f t="shared" si="18"/>
        <v>24645</v>
      </c>
      <c r="AZ49" s="109">
        <f t="shared" si="18"/>
        <v>24645</v>
      </c>
      <c r="BA49" s="109">
        <f t="shared" si="18"/>
        <v>24645</v>
      </c>
      <c r="BB49" s="109">
        <f t="shared" si="18"/>
        <v>24645</v>
      </c>
      <c r="BC49" s="109">
        <f t="shared" si="18"/>
        <v>24645</v>
      </c>
      <c r="BD49" s="109">
        <f t="shared" si="18"/>
        <v>24645</v>
      </c>
      <c r="BE49" s="109">
        <f t="shared" si="18"/>
        <v>24645</v>
      </c>
      <c r="BF49" s="109">
        <f t="shared" si="18"/>
        <v>24645</v>
      </c>
      <c r="BG49" s="109">
        <f t="shared" si="19"/>
        <v>24645</v>
      </c>
      <c r="BH49" s="109">
        <f t="shared" si="19"/>
        <v>24645</v>
      </c>
      <c r="BI49" s="109">
        <f t="shared" si="19"/>
        <v>24645</v>
      </c>
      <c r="BJ49" s="109">
        <f t="shared" si="19"/>
        <v>24645</v>
      </c>
      <c r="BK49" s="109">
        <f t="shared" si="19"/>
        <v>24645</v>
      </c>
      <c r="BL49" s="109">
        <f t="shared" si="19"/>
        <v>24645</v>
      </c>
    </row>
    <row r="50" spans="1:64" s="106" customFormat="1" ht="15">
      <c r="A50" s="107" t="s">
        <v>286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F50" s="109">
        <f aca="true" t="shared" si="26" ref="AF50:AK50">$F$36</f>
        <v>17145</v>
      </c>
      <c r="AG50" s="109">
        <f t="shared" si="26"/>
        <v>17145</v>
      </c>
      <c r="AH50" s="109">
        <f t="shared" si="26"/>
        <v>17145</v>
      </c>
      <c r="AI50" s="109">
        <f t="shared" si="26"/>
        <v>17145</v>
      </c>
      <c r="AJ50" s="109">
        <f t="shared" si="26"/>
        <v>17145</v>
      </c>
      <c r="AK50" s="109">
        <f t="shared" si="26"/>
        <v>17145</v>
      </c>
      <c r="AL50" s="109">
        <f>$J$36</f>
        <v>24645</v>
      </c>
      <c r="AM50" s="109">
        <f>$J$36</f>
        <v>24645</v>
      </c>
      <c r="AN50" s="109">
        <f>$J$36</f>
        <v>24645</v>
      </c>
      <c r="AO50" s="109">
        <f>$J$36</f>
        <v>24645</v>
      </c>
      <c r="AP50" s="109">
        <f>$J$36</f>
        <v>24645</v>
      </c>
      <c r="AQ50" s="109">
        <f t="shared" si="18"/>
        <v>24645</v>
      </c>
      <c r="AR50" s="109">
        <f t="shared" si="18"/>
        <v>24645</v>
      </c>
      <c r="AS50" s="109">
        <f t="shared" si="18"/>
        <v>24645</v>
      </c>
      <c r="AT50" s="109">
        <f t="shared" si="18"/>
        <v>24645</v>
      </c>
      <c r="AU50" s="109">
        <f t="shared" si="18"/>
        <v>24645</v>
      </c>
      <c r="AV50" s="109">
        <f t="shared" si="18"/>
        <v>24645</v>
      </c>
      <c r="AW50" s="109">
        <f t="shared" si="18"/>
        <v>24645</v>
      </c>
      <c r="AX50" s="109">
        <f t="shared" si="18"/>
        <v>24645</v>
      </c>
      <c r="AY50" s="109">
        <f t="shared" si="18"/>
        <v>24645</v>
      </c>
      <c r="AZ50" s="109">
        <f t="shared" si="18"/>
        <v>24645</v>
      </c>
      <c r="BA50" s="109">
        <f t="shared" si="18"/>
        <v>24645</v>
      </c>
      <c r="BB50" s="109">
        <f t="shared" si="18"/>
        <v>24645</v>
      </c>
      <c r="BC50" s="109">
        <f t="shared" si="18"/>
        <v>24645</v>
      </c>
      <c r="BD50" s="109">
        <f t="shared" si="18"/>
        <v>24645</v>
      </c>
      <c r="BE50" s="109">
        <f t="shared" si="18"/>
        <v>24645</v>
      </c>
      <c r="BF50" s="109">
        <f t="shared" si="18"/>
        <v>24645</v>
      </c>
      <c r="BG50" s="109">
        <f t="shared" si="19"/>
        <v>24645</v>
      </c>
      <c r="BH50" s="109">
        <f t="shared" si="19"/>
        <v>24645</v>
      </c>
      <c r="BI50" s="109">
        <f t="shared" si="19"/>
        <v>24645</v>
      </c>
      <c r="BJ50" s="109">
        <f t="shared" si="19"/>
        <v>24645</v>
      </c>
      <c r="BK50" s="109">
        <f t="shared" si="19"/>
        <v>24645</v>
      </c>
      <c r="BL50" s="109">
        <f t="shared" si="19"/>
        <v>24645</v>
      </c>
    </row>
    <row r="51" spans="1:64" s="106" customFormat="1" ht="15">
      <c r="A51" s="107" t="s">
        <v>287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I51" s="109">
        <f aca="true" t="shared" si="27" ref="AI51:AN51">$F$36</f>
        <v>17145</v>
      </c>
      <c r="AJ51" s="109">
        <f t="shared" si="27"/>
        <v>17145</v>
      </c>
      <c r="AK51" s="109">
        <f t="shared" si="27"/>
        <v>17145</v>
      </c>
      <c r="AL51" s="109">
        <f t="shared" si="27"/>
        <v>17145</v>
      </c>
      <c r="AM51" s="109">
        <f t="shared" si="27"/>
        <v>17145</v>
      </c>
      <c r="AN51" s="109">
        <f t="shared" si="27"/>
        <v>17145</v>
      </c>
      <c r="AO51" s="109">
        <f>$J$36</f>
        <v>24645</v>
      </c>
      <c r="AP51" s="109">
        <f>$J$36</f>
        <v>24645</v>
      </c>
      <c r="AQ51" s="109">
        <f t="shared" si="18"/>
        <v>24645</v>
      </c>
      <c r="AR51" s="109">
        <f t="shared" si="18"/>
        <v>24645</v>
      </c>
      <c r="AS51" s="109">
        <f t="shared" si="18"/>
        <v>24645</v>
      </c>
      <c r="AT51" s="109">
        <f t="shared" si="18"/>
        <v>24645</v>
      </c>
      <c r="AU51" s="109">
        <f t="shared" si="18"/>
        <v>24645</v>
      </c>
      <c r="AV51" s="109">
        <f t="shared" si="18"/>
        <v>24645</v>
      </c>
      <c r="AW51" s="109">
        <f t="shared" si="18"/>
        <v>24645</v>
      </c>
      <c r="AX51" s="109">
        <f t="shared" si="18"/>
        <v>24645</v>
      </c>
      <c r="AY51" s="109">
        <f t="shared" si="18"/>
        <v>24645</v>
      </c>
      <c r="AZ51" s="109">
        <f t="shared" si="18"/>
        <v>24645</v>
      </c>
      <c r="BA51" s="109">
        <f t="shared" si="18"/>
        <v>24645</v>
      </c>
      <c r="BB51" s="109">
        <f t="shared" si="18"/>
        <v>24645</v>
      </c>
      <c r="BC51" s="109">
        <f t="shared" si="18"/>
        <v>24645</v>
      </c>
      <c r="BD51" s="109">
        <f t="shared" si="18"/>
        <v>24645</v>
      </c>
      <c r="BE51" s="109">
        <f t="shared" si="18"/>
        <v>24645</v>
      </c>
      <c r="BF51" s="109">
        <f t="shared" si="18"/>
        <v>24645</v>
      </c>
      <c r="BG51" s="109">
        <f t="shared" si="19"/>
        <v>24645</v>
      </c>
      <c r="BH51" s="109">
        <f t="shared" si="19"/>
        <v>24645</v>
      </c>
      <c r="BI51" s="109">
        <f t="shared" si="19"/>
        <v>24645</v>
      </c>
      <c r="BJ51" s="109">
        <f t="shared" si="19"/>
        <v>24645</v>
      </c>
      <c r="BK51" s="109">
        <f t="shared" si="19"/>
        <v>24645</v>
      </c>
      <c r="BL51" s="109">
        <f t="shared" si="19"/>
        <v>24645</v>
      </c>
    </row>
    <row r="52" spans="1:64" s="106" customFormat="1" ht="15">
      <c r="A52" s="107" t="s">
        <v>288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L52" s="109">
        <f aca="true" t="shared" si="28" ref="AL52:AQ52">$F$36</f>
        <v>17145</v>
      </c>
      <c r="AM52" s="109">
        <f t="shared" si="28"/>
        <v>17145</v>
      </c>
      <c r="AN52" s="109">
        <f t="shared" si="28"/>
        <v>17145</v>
      </c>
      <c r="AO52" s="109">
        <f t="shared" si="28"/>
        <v>17145</v>
      </c>
      <c r="AP52" s="109">
        <f t="shared" si="28"/>
        <v>17145</v>
      </c>
      <c r="AQ52" s="109">
        <f t="shared" si="28"/>
        <v>17145</v>
      </c>
      <c r="AR52" s="109">
        <f>$J$36</f>
        <v>24645</v>
      </c>
      <c r="AS52" s="109">
        <f>$J$36</f>
        <v>24645</v>
      </c>
      <c r="AT52" s="109">
        <f>$J$36</f>
        <v>24645</v>
      </c>
      <c r="AU52" s="109">
        <f t="shared" si="18"/>
        <v>24645</v>
      </c>
      <c r="AV52" s="109">
        <f t="shared" si="18"/>
        <v>24645</v>
      </c>
      <c r="AW52" s="109">
        <f t="shared" si="18"/>
        <v>24645</v>
      </c>
      <c r="AX52" s="109">
        <f t="shared" si="18"/>
        <v>24645</v>
      </c>
      <c r="AY52" s="109">
        <f t="shared" si="18"/>
        <v>24645</v>
      </c>
      <c r="AZ52" s="109">
        <f t="shared" si="18"/>
        <v>24645</v>
      </c>
      <c r="BA52" s="109">
        <f t="shared" si="18"/>
        <v>24645</v>
      </c>
      <c r="BB52" s="109">
        <f t="shared" si="18"/>
        <v>24645</v>
      </c>
      <c r="BC52" s="109">
        <f t="shared" si="18"/>
        <v>24645</v>
      </c>
      <c r="BD52" s="109">
        <f t="shared" si="18"/>
        <v>24645</v>
      </c>
      <c r="BE52" s="109">
        <f t="shared" si="18"/>
        <v>24645</v>
      </c>
      <c r="BF52" s="109">
        <f t="shared" si="18"/>
        <v>24645</v>
      </c>
      <c r="BG52" s="109">
        <f t="shared" si="19"/>
        <v>24645</v>
      </c>
      <c r="BH52" s="109">
        <f t="shared" si="19"/>
        <v>24645</v>
      </c>
      <c r="BI52" s="109">
        <f t="shared" si="19"/>
        <v>24645</v>
      </c>
      <c r="BJ52" s="109">
        <f t="shared" si="19"/>
        <v>24645</v>
      </c>
      <c r="BK52" s="109">
        <f t="shared" si="19"/>
        <v>24645</v>
      </c>
      <c r="BL52" s="109">
        <f t="shared" si="19"/>
        <v>24645</v>
      </c>
    </row>
    <row r="53" spans="1:64" s="106" customFormat="1" ht="15">
      <c r="A53" s="107" t="s">
        <v>289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>
        <f aca="true" t="shared" si="29" ref="AO53:AT53">$F$36</f>
        <v>17145</v>
      </c>
      <c r="AP53" s="109">
        <f t="shared" si="29"/>
        <v>17145</v>
      </c>
      <c r="AQ53" s="109">
        <f t="shared" si="29"/>
        <v>17145</v>
      </c>
      <c r="AR53" s="109">
        <f t="shared" si="29"/>
        <v>17145</v>
      </c>
      <c r="AS53" s="109">
        <f t="shared" si="29"/>
        <v>17145</v>
      </c>
      <c r="AT53" s="109">
        <f t="shared" si="29"/>
        <v>17145</v>
      </c>
      <c r="AU53" s="109">
        <f t="shared" si="18"/>
        <v>24645</v>
      </c>
      <c r="AV53" s="109">
        <f t="shared" si="18"/>
        <v>24645</v>
      </c>
      <c r="AW53" s="109">
        <f t="shared" si="18"/>
        <v>24645</v>
      </c>
      <c r="AX53" s="109">
        <f t="shared" si="18"/>
        <v>24645</v>
      </c>
      <c r="AY53" s="109">
        <f t="shared" si="18"/>
        <v>24645</v>
      </c>
      <c r="AZ53" s="109">
        <f t="shared" si="18"/>
        <v>24645</v>
      </c>
      <c r="BA53" s="109">
        <f t="shared" si="18"/>
        <v>24645</v>
      </c>
      <c r="BB53" s="109">
        <f t="shared" si="18"/>
        <v>24645</v>
      </c>
      <c r="BC53" s="109">
        <f t="shared" si="18"/>
        <v>24645</v>
      </c>
      <c r="BD53" s="109">
        <f t="shared" si="18"/>
        <v>24645</v>
      </c>
      <c r="BE53" s="109">
        <f t="shared" si="18"/>
        <v>24645</v>
      </c>
      <c r="BF53" s="109">
        <f t="shared" si="18"/>
        <v>24645</v>
      </c>
      <c r="BG53" s="109">
        <f t="shared" si="19"/>
        <v>24645</v>
      </c>
      <c r="BH53" s="109">
        <f t="shared" si="19"/>
        <v>24645</v>
      </c>
      <c r="BI53" s="109">
        <f t="shared" si="19"/>
        <v>24645</v>
      </c>
      <c r="BJ53" s="109">
        <f t="shared" si="19"/>
        <v>24645</v>
      </c>
      <c r="BK53" s="109">
        <f t="shared" si="19"/>
        <v>24645</v>
      </c>
      <c r="BL53" s="109">
        <f t="shared" si="19"/>
        <v>24645</v>
      </c>
    </row>
    <row r="54" spans="1:64" s="106" customFormat="1" ht="15">
      <c r="A54" s="107" t="s">
        <v>290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R54" s="109">
        <f aca="true" t="shared" si="30" ref="AR54:AW54">$F$36</f>
        <v>17145</v>
      </c>
      <c r="AS54" s="109">
        <f t="shared" si="30"/>
        <v>17145</v>
      </c>
      <c r="AT54" s="109">
        <f t="shared" si="30"/>
        <v>17145</v>
      </c>
      <c r="AU54" s="109">
        <f t="shared" si="30"/>
        <v>17145</v>
      </c>
      <c r="AV54" s="109">
        <f t="shared" si="30"/>
        <v>17145</v>
      </c>
      <c r="AW54" s="109">
        <f t="shared" si="30"/>
        <v>17145</v>
      </c>
      <c r="AX54" s="109">
        <f t="shared" si="18"/>
        <v>24645</v>
      </c>
      <c r="AY54" s="109">
        <f t="shared" si="18"/>
        <v>24645</v>
      </c>
      <c r="AZ54" s="109">
        <f t="shared" si="18"/>
        <v>24645</v>
      </c>
      <c r="BA54" s="109">
        <f t="shared" si="18"/>
        <v>24645</v>
      </c>
      <c r="BB54" s="109">
        <f t="shared" si="18"/>
        <v>24645</v>
      </c>
      <c r="BC54" s="109">
        <f t="shared" si="18"/>
        <v>24645</v>
      </c>
      <c r="BD54" s="109">
        <f t="shared" si="18"/>
        <v>24645</v>
      </c>
      <c r="BE54" s="109">
        <f t="shared" si="18"/>
        <v>24645</v>
      </c>
      <c r="BF54" s="109">
        <f t="shared" si="18"/>
        <v>24645</v>
      </c>
      <c r="BG54" s="109">
        <f t="shared" si="19"/>
        <v>24645</v>
      </c>
      <c r="BH54" s="109">
        <f t="shared" si="19"/>
        <v>24645</v>
      </c>
      <c r="BI54" s="109">
        <f t="shared" si="19"/>
        <v>24645</v>
      </c>
      <c r="BJ54" s="109">
        <f t="shared" si="19"/>
        <v>24645</v>
      </c>
      <c r="BK54" s="109">
        <f t="shared" si="19"/>
        <v>24645</v>
      </c>
      <c r="BL54" s="109">
        <f t="shared" si="19"/>
        <v>24645</v>
      </c>
    </row>
    <row r="55" spans="1:64" s="106" customFormat="1" ht="15">
      <c r="A55" s="107" t="s">
        <v>291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U55" s="109">
        <f aca="true" t="shared" si="31" ref="AU55:AZ55">$F$36</f>
        <v>17145</v>
      </c>
      <c r="AV55" s="109">
        <f t="shared" si="31"/>
        <v>17145</v>
      </c>
      <c r="AW55" s="109">
        <f t="shared" si="31"/>
        <v>17145</v>
      </c>
      <c r="AX55" s="109">
        <f t="shared" si="31"/>
        <v>17145</v>
      </c>
      <c r="AY55" s="109">
        <f t="shared" si="31"/>
        <v>17145</v>
      </c>
      <c r="AZ55" s="109">
        <f t="shared" si="31"/>
        <v>17145</v>
      </c>
      <c r="BA55" s="109">
        <f t="shared" si="18"/>
        <v>24645</v>
      </c>
      <c r="BB55" s="109">
        <f t="shared" si="18"/>
        <v>24645</v>
      </c>
      <c r="BC55" s="109">
        <f t="shared" si="18"/>
        <v>24645</v>
      </c>
      <c r="BD55" s="109">
        <f t="shared" si="18"/>
        <v>24645</v>
      </c>
      <c r="BE55" s="109">
        <f t="shared" si="18"/>
        <v>24645</v>
      </c>
      <c r="BF55" s="109">
        <f t="shared" si="18"/>
        <v>24645</v>
      </c>
      <c r="BG55" s="109">
        <f t="shared" si="19"/>
        <v>24645</v>
      </c>
      <c r="BH55" s="109">
        <f t="shared" si="19"/>
        <v>24645</v>
      </c>
      <c r="BI55" s="109">
        <f t="shared" si="19"/>
        <v>24645</v>
      </c>
      <c r="BJ55" s="109">
        <f t="shared" si="19"/>
        <v>24645</v>
      </c>
      <c r="BK55" s="109">
        <f t="shared" si="19"/>
        <v>24645</v>
      </c>
      <c r="BL55" s="109">
        <f t="shared" si="19"/>
        <v>24645</v>
      </c>
    </row>
    <row r="56" spans="1:64" s="106" customFormat="1" ht="15">
      <c r="A56" s="107" t="s">
        <v>292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X56" s="109">
        <f aca="true" t="shared" si="32" ref="AX56:BC56">$F$36</f>
        <v>17145</v>
      </c>
      <c r="AY56" s="109">
        <f t="shared" si="32"/>
        <v>17145</v>
      </c>
      <c r="AZ56" s="109">
        <f t="shared" si="32"/>
        <v>17145</v>
      </c>
      <c r="BA56" s="109">
        <f t="shared" si="32"/>
        <v>17145</v>
      </c>
      <c r="BB56" s="109">
        <f t="shared" si="32"/>
        <v>17145</v>
      </c>
      <c r="BC56" s="109">
        <f t="shared" si="32"/>
        <v>17145</v>
      </c>
      <c r="BD56" s="109">
        <f t="shared" si="18"/>
        <v>24645</v>
      </c>
      <c r="BE56" s="109">
        <f t="shared" si="18"/>
        <v>24645</v>
      </c>
      <c r="BF56" s="109">
        <f t="shared" si="18"/>
        <v>24645</v>
      </c>
      <c r="BG56" s="109">
        <f t="shared" si="19"/>
        <v>24645</v>
      </c>
      <c r="BH56" s="109">
        <f t="shared" si="19"/>
        <v>24645</v>
      </c>
      <c r="BI56" s="109">
        <f t="shared" si="19"/>
        <v>24645</v>
      </c>
      <c r="BJ56" s="109">
        <f t="shared" si="19"/>
        <v>24645</v>
      </c>
      <c r="BK56" s="109">
        <f t="shared" si="19"/>
        <v>24645</v>
      </c>
      <c r="BL56" s="109">
        <f t="shared" si="19"/>
        <v>24645</v>
      </c>
    </row>
    <row r="57" spans="1:64" s="106" customFormat="1" ht="15">
      <c r="A57" s="107" t="s">
        <v>293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>
        <f aca="true" t="shared" si="33" ref="BA57:BF57">$F$36</f>
        <v>17145</v>
      </c>
      <c r="BB57" s="109">
        <f t="shared" si="33"/>
        <v>17145</v>
      </c>
      <c r="BC57" s="109">
        <f t="shared" si="33"/>
        <v>17145</v>
      </c>
      <c r="BD57" s="109">
        <f t="shared" si="33"/>
        <v>17145</v>
      </c>
      <c r="BE57" s="109">
        <f t="shared" si="33"/>
        <v>17145</v>
      </c>
      <c r="BF57" s="109">
        <f t="shared" si="33"/>
        <v>17145</v>
      </c>
      <c r="BG57" s="109">
        <f t="shared" si="19"/>
        <v>24645</v>
      </c>
      <c r="BH57" s="109">
        <f t="shared" si="19"/>
        <v>24645</v>
      </c>
      <c r="BI57" s="109">
        <f t="shared" si="19"/>
        <v>24645</v>
      </c>
      <c r="BJ57" s="109">
        <f t="shared" si="19"/>
        <v>24645</v>
      </c>
      <c r="BK57" s="109">
        <f t="shared" si="19"/>
        <v>24645</v>
      </c>
      <c r="BL57" s="109">
        <f t="shared" si="19"/>
        <v>24645</v>
      </c>
    </row>
    <row r="58" spans="1:64" s="106" customFormat="1" ht="15">
      <c r="A58" s="107" t="s">
        <v>294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D58" s="109">
        <f aca="true" t="shared" si="34" ref="BD58:BI58">$F$36</f>
        <v>17145</v>
      </c>
      <c r="BE58" s="109">
        <f t="shared" si="34"/>
        <v>17145</v>
      </c>
      <c r="BF58" s="109">
        <f t="shared" si="34"/>
        <v>17145</v>
      </c>
      <c r="BG58" s="109">
        <f t="shared" si="34"/>
        <v>17145</v>
      </c>
      <c r="BH58" s="109">
        <f t="shared" si="34"/>
        <v>17145</v>
      </c>
      <c r="BI58" s="109">
        <f t="shared" si="34"/>
        <v>17145</v>
      </c>
      <c r="BJ58" s="109">
        <f t="shared" si="19"/>
        <v>24645</v>
      </c>
      <c r="BK58" s="109">
        <f t="shared" si="19"/>
        <v>24645</v>
      </c>
      <c r="BL58" s="109">
        <f t="shared" si="19"/>
        <v>24645</v>
      </c>
    </row>
    <row r="59" spans="1:65" s="106" customFormat="1" ht="15">
      <c r="A59" s="107" t="s">
        <v>295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G59" s="109">
        <f aca="true" t="shared" si="35" ref="BG59:BL59">$F$36</f>
        <v>17145</v>
      </c>
      <c r="BH59" s="109">
        <f t="shared" si="35"/>
        <v>17145</v>
      </c>
      <c r="BI59" s="109">
        <f t="shared" si="35"/>
        <v>17145</v>
      </c>
      <c r="BJ59" s="109">
        <f t="shared" si="35"/>
        <v>17145</v>
      </c>
      <c r="BK59" s="109">
        <f t="shared" si="35"/>
        <v>17145</v>
      </c>
      <c r="BL59" s="109">
        <f t="shared" si="35"/>
        <v>17145</v>
      </c>
      <c r="BM59" s="110"/>
    </row>
    <row r="60" spans="1:67" s="106" customFormat="1" ht="15">
      <c r="A60" s="107" t="s">
        <v>296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J60" s="109">
        <f>$F$36</f>
        <v>17145</v>
      </c>
      <c r="BK60" s="109">
        <f>$F$36</f>
        <v>17145</v>
      </c>
      <c r="BL60" s="109">
        <f>$F$36</f>
        <v>17145</v>
      </c>
      <c r="BM60" s="109"/>
      <c r="BN60" s="109"/>
      <c r="BO60" s="109"/>
    </row>
    <row r="61" spans="1:64" s="87" customFormat="1" ht="15">
      <c r="A61" s="90" t="s">
        <v>200</v>
      </c>
      <c r="F61" s="89">
        <f>Summary!$C$23*MembershipRamp!C20</f>
        <v>0</v>
      </c>
      <c r="G61" s="89">
        <f>Summary!$C$23*MembershipRamp!D20</f>
        <v>0</v>
      </c>
      <c r="H61" s="89">
        <f>Summary!$C$23*MembershipRamp!E20</f>
        <v>0</v>
      </c>
      <c r="I61" s="89">
        <f>Summary!$C$23*MembershipRamp!F20</f>
        <v>0</v>
      </c>
      <c r="J61" s="89">
        <f>Summary!$C$23*MembershipRamp!G20</f>
        <v>0</v>
      </c>
      <c r="K61" s="89">
        <f>Summary!$C$23*MembershipRamp!H20</f>
        <v>0</v>
      </c>
      <c r="L61" s="89">
        <f>Summary!$C$23*MembershipRamp!I20</f>
        <v>0</v>
      </c>
      <c r="M61" s="89">
        <f>Summary!$C$23*MembershipRamp!J20</f>
        <v>0</v>
      </c>
      <c r="N61" s="89">
        <f>Summary!$C$23*MembershipRamp!K20</f>
        <v>0</v>
      </c>
      <c r="O61" s="89">
        <f>Summary!$C$23*MembershipRamp!L20</f>
        <v>0</v>
      </c>
      <c r="P61" s="89">
        <f>Summary!$C$23*MembershipRamp!M20</f>
        <v>0</v>
      </c>
      <c r="Q61" s="89">
        <f>Summary!$C$23*MembershipRamp!N20</f>
        <v>0</v>
      </c>
      <c r="R61" s="89">
        <f>Summary!$C$23*MembershipRamp!O20</f>
        <v>0</v>
      </c>
      <c r="S61" s="89">
        <f>Summary!$C$23*MembershipRamp!P20</f>
        <v>0</v>
      </c>
      <c r="T61" s="89">
        <f>Summary!$C$23*MembershipRamp!Q20</f>
        <v>0</v>
      </c>
      <c r="U61" s="89">
        <f>Summary!$C$23*MembershipRamp!R20</f>
        <v>0</v>
      </c>
      <c r="V61" s="89">
        <f>Summary!$C$23*MembershipRamp!S20</f>
        <v>0</v>
      </c>
      <c r="W61" s="89">
        <f>Summary!$C$23*MembershipRamp!T20</f>
        <v>0</v>
      </c>
      <c r="X61" s="89">
        <f>Summary!$C$23*MembershipRamp!U20</f>
        <v>0</v>
      </c>
      <c r="Y61" s="89">
        <f>Summary!$C$23*MembershipRamp!V20</f>
        <v>0</v>
      </c>
      <c r="Z61" s="89">
        <f>Summary!$C$23*MembershipRamp!W20</f>
        <v>0</v>
      </c>
      <c r="AA61" s="89">
        <f>Summary!$C$23*MembershipRamp!X20</f>
        <v>0</v>
      </c>
      <c r="AB61" s="89">
        <f>Summary!$C$23*MembershipRamp!Y20</f>
        <v>0</v>
      </c>
      <c r="AC61" s="89">
        <f>Summary!$C$23*MembershipRamp!Z20</f>
        <v>0</v>
      </c>
      <c r="AD61" s="89">
        <f>Summary!$C$23*MembershipRamp!AA20</f>
        <v>0</v>
      </c>
      <c r="AE61" s="89">
        <f>Summary!$C$23*MembershipRamp!AB20</f>
        <v>0</v>
      </c>
      <c r="AF61" s="89">
        <f>Summary!$C$23*MembershipRamp!AC20</f>
        <v>0</v>
      </c>
      <c r="AG61" s="89">
        <f>Summary!$C$23*MembershipRamp!AD20</f>
        <v>0</v>
      </c>
      <c r="AH61" s="89">
        <f>Summary!$C$23*MembershipRamp!AE20</f>
        <v>0</v>
      </c>
      <c r="AI61" s="89">
        <f>Summary!$C$23*MembershipRamp!AF20</f>
        <v>0</v>
      </c>
      <c r="AJ61" s="89">
        <f>Summary!$C$23*MembershipRamp!AG20</f>
        <v>0</v>
      </c>
      <c r="AK61" s="89">
        <f>Summary!$C$23*MembershipRamp!AH20</f>
        <v>0</v>
      </c>
      <c r="AL61" s="89">
        <f>Summary!$C$23*MembershipRamp!AI20</f>
        <v>0</v>
      </c>
      <c r="AM61" s="89">
        <f>Summary!$C$23*MembershipRamp!AJ20</f>
        <v>0</v>
      </c>
      <c r="AN61" s="89">
        <f>Summary!$C$23*MembershipRamp!AK20</f>
        <v>0</v>
      </c>
      <c r="AO61" s="89">
        <f>Summary!$C$23*MembershipRamp!AL20</f>
        <v>0</v>
      </c>
      <c r="AP61" s="89">
        <f>Summary!$C$23*MembershipRamp!AM20</f>
        <v>0</v>
      </c>
      <c r="AQ61" s="89">
        <f>Summary!$C$23*MembershipRamp!AN20</f>
        <v>0</v>
      </c>
      <c r="AR61" s="89">
        <f>Summary!$C$23*MembershipRamp!AO20</f>
        <v>0</v>
      </c>
      <c r="AS61" s="89">
        <f>Summary!$C$23*MembershipRamp!AP20</f>
        <v>0</v>
      </c>
      <c r="AT61" s="89">
        <f>Summary!$C$23*MembershipRamp!AQ20</f>
        <v>0</v>
      </c>
      <c r="AU61" s="89">
        <f>Summary!$C$23*MembershipRamp!AR20</f>
        <v>0</v>
      </c>
      <c r="AV61" s="89">
        <f>Summary!$C$23*MembershipRamp!AS20</f>
        <v>0</v>
      </c>
      <c r="AW61" s="89">
        <f>Summary!$C$23*MembershipRamp!AT20</f>
        <v>0</v>
      </c>
      <c r="AX61" s="89">
        <f>Summary!$C$23*MembershipRamp!AU20</f>
        <v>0</v>
      </c>
      <c r="AY61" s="89">
        <f>Summary!$C$23*MembershipRamp!AV20</f>
        <v>0</v>
      </c>
      <c r="AZ61" s="89">
        <f>Summary!$C$23*MembershipRamp!AW20</f>
        <v>0</v>
      </c>
      <c r="BA61" s="89">
        <f>Summary!$C$23*MembershipRamp!AX20</f>
        <v>0</v>
      </c>
      <c r="BB61" s="89">
        <f>Summary!$C$23*MembershipRamp!AY20</f>
        <v>0</v>
      </c>
      <c r="BC61" s="89">
        <f>Summary!$C$23*MembershipRamp!AZ20</f>
        <v>0</v>
      </c>
      <c r="BD61" s="89">
        <f>Summary!$C$23*MembershipRamp!BA20</f>
        <v>0</v>
      </c>
      <c r="BE61" s="89">
        <f>Summary!$C$23*MembershipRamp!BB20</f>
        <v>0</v>
      </c>
      <c r="BF61" s="89">
        <f>Summary!$C$23*MembershipRamp!BC20</f>
        <v>0</v>
      </c>
      <c r="BG61" s="89">
        <f>Summary!$C$23*MembershipRamp!BD20</f>
        <v>0</v>
      </c>
      <c r="BH61" s="89">
        <f>Summary!$C$23*MembershipRamp!BE20</f>
        <v>0</v>
      </c>
      <c r="BI61" s="89">
        <f>Summary!$C$23*MembershipRamp!BF20</f>
        <v>0</v>
      </c>
      <c r="BJ61" s="89">
        <f>Summary!$C$23*MembershipRamp!BG20</f>
        <v>0</v>
      </c>
      <c r="BK61" s="89">
        <f>Summary!$C$23*MembershipRamp!BH20</f>
        <v>0</v>
      </c>
      <c r="BL61" s="89">
        <f>Summary!$C$23*MembershipRamp!BI20</f>
        <v>0</v>
      </c>
    </row>
    <row r="62" spans="1:64" s="87" customFormat="1" ht="15">
      <c r="A62" s="90" t="s">
        <v>146</v>
      </c>
      <c r="E62" s="111">
        <f>SUM(E41:E61)</f>
        <v>17145</v>
      </c>
      <c r="F62" s="111">
        <f aca="true" t="shared" si="36" ref="F62:BL62">SUM(F41:F61)</f>
        <v>17145</v>
      </c>
      <c r="G62" s="111">
        <f t="shared" si="36"/>
        <v>17145</v>
      </c>
      <c r="H62" s="111">
        <f t="shared" si="36"/>
        <v>34290</v>
      </c>
      <c r="I62" s="111">
        <f t="shared" si="36"/>
        <v>34290</v>
      </c>
      <c r="J62" s="111">
        <f t="shared" si="36"/>
        <v>34290</v>
      </c>
      <c r="K62" s="111">
        <f t="shared" si="36"/>
        <v>58935</v>
      </c>
      <c r="L62" s="111">
        <f t="shared" si="36"/>
        <v>58935</v>
      </c>
      <c r="M62" s="111">
        <f t="shared" si="36"/>
        <v>58935</v>
      </c>
      <c r="N62" s="111">
        <f t="shared" si="36"/>
        <v>83580</v>
      </c>
      <c r="O62" s="111">
        <f t="shared" si="36"/>
        <v>83580</v>
      </c>
      <c r="P62" s="111">
        <f t="shared" si="36"/>
        <v>83580</v>
      </c>
      <c r="Q62" s="111">
        <f t="shared" si="36"/>
        <v>108225</v>
      </c>
      <c r="R62" s="111">
        <f t="shared" si="36"/>
        <v>108225</v>
      </c>
      <c r="S62" s="111">
        <f t="shared" si="36"/>
        <v>108225</v>
      </c>
      <c r="T62" s="111">
        <f t="shared" si="36"/>
        <v>132870</v>
      </c>
      <c r="U62" s="111">
        <f t="shared" si="36"/>
        <v>132870</v>
      </c>
      <c r="V62" s="111">
        <f t="shared" si="36"/>
        <v>132870</v>
      </c>
      <c r="W62" s="111">
        <f t="shared" si="36"/>
        <v>157515</v>
      </c>
      <c r="X62" s="111">
        <f t="shared" si="36"/>
        <v>157515</v>
      </c>
      <c r="Y62" s="111">
        <f t="shared" si="36"/>
        <v>157515</v>
      </c>
      <c r="Z62" s="111">
        <f t="shared" si="36"/>
        <v>182160</v>
      </c>
      <c r="AA62" s="111">
        <f t="shared" si="36"/>
        <v>182160</v>
      </c>
      <c r="AB62" s="111">
        <f t="shared" si="36"/>
        <v>182160</v>
      </c>
      <c r="AC62" s="111">
        <f t="shared" si="36"/>
        <v>206805</v>
      </c>
      <c r="AD62" s="111">
        <f t="shared" si="36"/>
        <v>206805</v>
      </c>
      <c r="AE62" s="111">
        <f t="shared" si="36"/>
        <v>206805</v>
      </c>
      <c r="AF62" s="111">
        <f t="shared" si="36"/>
        <v>231450</v>
      </c>
      <c r="AG62" s="111">
        <f t="shared" si="36"/>
        <v>231450</v>
      </c>
      <c r="AH62" s="111">
        <f t="shared" si="36"/>
        <v>231450</v>
      </c>
      <c r="AI62" s="111">
        <f t="shared" si="36"/>
        <v>256095</v>
      </c>
      <c r="AJ62" s="111">
        <f t="shared" si="36"/>
        <v>256095</v>
      </c>
      <c r="AK62" s="111">
        <f t="shared" si="36"/>
        <v>256095</v>
      </c>
      <c r="AL62" s="111">
        <f t="shared" si="36"/>
        <v>280740</v>
      </c>
      <c r="AM62" s="111">
        <f t="shared" si="36"/>
        <v>280740</v>
      </c>
      <c r="AN62" s="111">
        <f t="shared" si="36"/>
        <v>280740</v>
      </c>
      <c r="AO62" s="111">
        <f t="shared" si="36"/>
        <v>305385</v>
      </c>
      <c r="AP62" s="111">
        <f t="shared" si="36"/>
        <v>305385</v>
      </c>
      <c r="AQ62" s="111">
        <f t="shared" si="36"/>
        <v>305385</v>
      </c>
      <c r="AR62" s="111">
        <f t="shared" si="36"/>
        <v>330030</v>
      </c>
      <c r="AS62" s="111">
        <f t="shared" si="36"/>
        <v>330030</v>
      </c>
      <c r="AT62" s="111">
        <f t="shared" si="36"/>
        <v>330030</v>
      </c>
      <c r="AU62" s="111">
        <f t="shared" si="36"/>
        <v>354675</v>
      </c>
      <c r="AV62" s="111">
        <f t="shared" si="36"/>
        <v>354675</v>
      </c>
      <c r="AW62" s="111">
        <f t="shared" si="36"/>
        <v>354675</v>
      </c>
      <c r="AX62" s="111">
        <f t="shared" si="36"/>
        <v>379320</v>
      </c>
      <c r="AY62" s="111">
        <f t="shared" si="36"/>
        <v>379320</v>
      </c>
      <c r="AZ62" s="111">
        <f t="shared" si="36"/>
        <v>379320</v>
      </c>
      <c r="BA62" s="111">
        <f t="shared" si="36"/>
        <v>403965</v>
      </c>
      <c r="BB62" s="111">
        <f t="shared" si="36"/>
        <v>403965</v>
      </c>
      <c r="BC62" s="111">
        <f t="shared" si="36"/>
        <v>403965</v>
      </c>
      <c r="BD62" s="111">
        <f t="shared" si="36"/>
        <v>428610</v>
      </c>
      <c r="BE62" s="111">
        <f t="shared" si="36"/>
        <v>428610</v>
      </c>
      <c r="BF62" s="111">
        <f t="shared" si="36"/>
        <v>428610</v>
      </c>
      <c r="BG62" s="111">
        <f t="shared" si="36"/>
        <v>453255</v>
      </c>
      <c r="BH62" s="111">
        <f t="shared" si="36"/>
        <v>453255</v>
      </c>
      <c r="BI62" s="111">
        <f t="shared" si="36"/>
        <v>453255</v>
      </c>
      <c r="BJ62" s="111">
        <f t="shared" si="36"/>
        <v>477900</v>
      </c>
      <c r="BK62" s="111">
        <f t="shared" si="36"/>
        <v>477900</v>
      </c>
      <c r="BL62" s="111">
        <f t="shared" si="36"/>
        <v>477900</v>
      </c>
    </row>
    <row r="63" spans="1:84" s="106" customFormat="1" ht="15">
      <c r="A63" s="107" t="s">
        <v>147</v>
      </c>
      <c r="E63" s="108">
        <f>D63+E62</f>
        <v>17145</v>
      </c>
      <c r="F63" s="108">
        <f aca="true" t="shared" si="37" ref="F63:BL63">E63+F62</f>
        <v>34290</v>
      </c>
      <c r="G63" s="108">
        <f t="shared" si="37"/>
        <v>51435</v>
      </c>
      <c r="H63" s="108">
        <f t="shared" si="37"/>
        <v>85725</v>
      </c>
      <c r="I63" s="108">
        <f t="shared" si="37"/>
        <v>120015</v>
      </c>
      <c r="J63" s="108">
        <f t="shared" si="37"/>
        <v>154305</v>
      </c>
      <c r="K63" s="108">
        <f t="shared" si="37"/>
        <v>213240</v>
      </c>
      <c r="L63" s="108">
        <f t="shared" si="37"/>
        <v>272175</v>
      </c>
      <c r="M63" s="108">
        <f t="shared" si="37"/>
        <v>331110</v>
      </c>
      <c r="N63" s="108">
        <f t="shared" si="37"/>
        <v>414690</v>
      </c>
      <c r="O63" s="108">
        <f t="shared" si="37"/>
        <v>498270</v>
      </c>
      <c r="P63" s="108">
        <f t="shared" si="37"/>
        <v>581850</v>
      </c>
      <c r="Q63" s="108">
        <f t="shared" si="37"/>
        <v>690075</v>
      </c>
      <c r="R63" s="108">
        <f t="shared" si="37"/>
        <v>798300</v>
      </c>
      <c r="S63" s="108">
        <f t="shared" si="37"/>
        <v>906525</v>
      </c>
      <c r="T63" s="108">
        <f t="shared" si="37"/>
        <v>1039395</v>
      </c>
      <c r="U63" s="108">
        <f t="shared" si="37"/>
        <v>1172265</v>
      </c>
      <c r="V63" s="108">
        <f t="shared" si="37"/>
        <v>1305135</v>
      </c>
      <c r="W63" s="108">
        <f t="shared" si="37"/>
        <v>1462650</v>
      </c>
      <c r="X63" s="108">
        <f t="shared" si="37"/>
        <v>1620165</v>
      </c>
      <c r="Y63" s="108">
        <f t="shared" si="37"/>
        <v>1777680</v>
      </c>
      <c r="Z63" s="108">
        <f t="shared" si="37"/>
        <v>1959840</v>
      </c>
      <c r="AA63" s="108">
        <f t="shared" si="37"/>
        <v>2142000</v>
      </c>
      <c r="AB63" s="108">
        <f t="shared" si="37"/>
        <v>2324160</v>
      </c>
      <c r="AC63" s="108">
        <f t="shared" si="37"/>
        <v>2530965</v>
      </c>
      <c r="AD63" s="108">
        <f t="shared" si="37"/>
        <v>2737770</v>
      </c>
      <c r="AE63" s="108">
        <f t="shared" si="37"/>
        <v>2944575</v>
      </c>
      <c r="AF63" s="108">
        <f t="shared" si="37"/>
        <v>3176025</v>
      </c>
      <c r="AG63" s="108">
        <f t="shared" si="37"/>
        <v>3407475</v>
      </c>
      <c r="AH63" s="108">
        <f t="shared" si="37"/>
        <v>3638925</v>
      </c>
      <c r="AI63" s="108">
        <f t="shared" si="37"/>
        <v>3895020</v>
      </c>
      <c r="AJ63" s="108">
        <f t="shared" si="37"/>
        <v>4151115</v>
      </c>
      <c r="AK63" s="108">
        <f t="shared" si="37"/>
        <v>4407210</v>
      </c>
      <c r="AL63" s="108">
        <f t="shared" si="37"/>
        <v>4687950</v>
      </c>
      <c r="AM63" s="108">
        <f t="shared" si="37"/>
        <v>4968690</v>
      </c>
      <c r="AN63" s="108">
        <f t="shared" si="37"/>
        <v>5249430</v>
      </c>
      <c r="AO63" s="108">
        <f t="shared" si="37"/>
        <v>5554815</v>
      </c>
      <c r="AP63" s="108">
        <f t="shared" si="37"/>
        <v>5860200</v>
      </c>
      <c r="AQ63" s="108">
        <f t="shared" si="37"/>
        <v>6165585</v>
      </c>
      <c r="AR63" s="108">
        <f t="shared" si="37"/>
        <v>6495615</v>
      </c>
      <c r="AS63" s="108">
        <f t="shared" si="37"/>
        <v>6825645</v>
      </c>
      <c r="AT63" s="108">
        <f t="shared" si="37"/>
        <v>7155675</v>
      </c>
      <c r="AU63" s="108">
        <f t="shared" si="37"/>
        <v>7510350</v>
      </c>
      <c r="AV63" s="108">
        <f t="shared" si="37"/>
        <v>7865025</v>
      </c>
      <c r="AW63" s="108">
        <f t="shared" si="37"/>
        <v>8219700</v>
      </c>
      <c r="AX63" s="108">
        <f t="shared" si="37"/>
        <v>8599020</v>
      </c>
      <c r="AY63" s="108">
        <f t="shared" si="37"/>
        <v>8978340</v>
      </c>
      <c r="AZ63" s="108">
        <f t="shared" si="37"/>
        <v>9357660</v>
      </c>
      <c r="BA63" s="108">
        <f t="shared" si="37"/>
        <v>9761625</v>
      </c>
      <c r="BB63" s="108">
        <f t="shared" si="37"/>
        <v>10165590</v>
      </c>
      <c r="BC63" s="108">
        <f t="shared" si="37"/>
        <v>10569555</v>
      </c>
      <c r="BD63" s="108">
        <f t="shared" si="37"/>
        <v>10998165</v>
      </c>
      <c r="BE63" s="108">
        <f t="shared" si="37"/>
        <v>11426775</v>
      </c>
      <c r="BF63" s="108">
        <f t="shared" si="37"/>
        <v>11855385</v>
      </c>
      <c r="BG63" s="108">
        <f t="shared" si="37"/>
        <v>12308640</v>
      </c>
      <c r="BH63" s="108">
        <f t="shared" si="37"/>
        <v>12761895</v>
      </c>
      <c r="BI63" s="108">
        <f t="shared" si="37"/>
        <v>13215150</v>
      </c>
      <c r="BJ63" s="108">
        <f t="shared" si="37"/>
        <v>13693050</v>
      </c>
      <c r="BK63" s="108">
        <f t="shared" si="37"/>
        <v>14170950</v>
      </c>
      <c r="BL63" s="108">
        <f t="shared" si="37"/>
        <v>14648850</v>
      </c>
      <c r="BP63" s="109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</row>
    <row r="64" s="94" customFormat="1" ht="26.25">
      <c r="F64" s="95" t="s">
        <v>255</v>
      </c>
    </row>
    <row r="65" spans="1:64" s="97" customFormat="1" ht="15">
      <c r="A65" s="96" t="s">
        <v>194</v>
      </c>
      <c r="B65" s="96"/>
      <c r="D65" s="98" t="s">
        <v>30</v>
      </c>
      <c r="E65" s="98" t="s">
        <v>3</v>
      </c>
      <c r="F65" s="98" t="s">
        <v>4</v>
      </c>
      <c r="G65" s="98" t="s">
        <v>5</v>
      </c>
      <c r="H65" s="98" t="s">
        <v>6</v>
      </c>
      <c r="I65" s="98" t="s">
        <v>7</v>
      </c>
      <c r="J65" s="98" t="s">
        <v>8</v>
      </c>
      <c r="K65" s="98" t="s">
        <v>83</v>
      </c>
      <c r="L65" s="98" t="s">
        <v>82</v>
      </c>
      <c r="M65" s="98" t="s">
        <v>9</v>
      </c>
      <c r="N65" s="98" t="s">
        <v>10</v>
      </c>
      <c r="O65" s="98" t="s">
        <v>11</v>
      </c>
      <c r="P65" s="98" t="s">
        <v>25</v>
      </c>
      <c r="Q65" s="98" t="s">
        <v>26</v>
      </c>
      <c r="R65" s="98" t="s">
        <v>13</v>
      </c>
      <c r="S65" s="98" t="s">
        <v>14</v>
      </c>
      <c r="T65" s="98" t="s">
        <v>15</v>
      </c>
      <c r="U65" s="98" t="s">
        <v>16</v>
      </c>
      <c r="V65" s="98" t="s">
        <v>17</v>
      </c>
      <c r="W65" s="98" t="s">
        <v>27</v>
      </c>
      <c r="X65" s="98" t="s">
        <v>28</v>
      </c>
      <c r="Y65" s="98" t="s">
        <v>18</v>
      </c>
      <c r="Z65" s="98" t="s">
        <v>19</v>
      </c>
      <c r="AA65" s="98" t="s">
        <v>20</v>
      </c>
      <c r="AB65" s="98" t="s">
        <v>29</v>
      </c>
      <c r="AC65" s="98" t="s">
        <v>45</v>
      </c>
      <c r="AD65" s="98" t="s">
        <v>46</v>
      </c>
      <c r="AE65" s="98" t="s">
        <v>47</v>
      </c>
      <c r="AF65" s="98" t="s">
        <v>48</v>
      </c>
      <c r="AG65" s="98" t="s">
        <v>49</v>
      </c>
      <c r="AH65" s="98" t="s">
        <v>50</v>
      </c>
      <c r="AI65" s="98" t="s">
        <v>51</v>
      </c>
      <c r="AJ65" s="98" t="s">
        <v>52</v>
      </c>
      <c r="AK65" s="98" t="s">
        <v>53</v>
      </c>
      <c r="AL65" s="98" t="s">
        <v>54</v>
      </c>
      <c r="AM65" s="98" t="s">
        <v>55</v>
      </c>
      <c r="AN65" s="98" t="s">
        <v>56</v>
      </c>
      <c r="AO65" s="98" t="s">
        <v>57</v>
      </c>
      <c r="AP65" s="98" t="s">
        <v>58</v>
      </c>
      <c r="AQ65" s="98" t="s">
        <v>59</v>
      </c>
      <c r="AR65" s="98" t="s">
        <v>60</v>
      </c>
      <c r="AS65" s="98" t="s">
        <v>61</v>
      </c>
      <c r="AT65" s="98" t="s">
        <v>62</v>
      </c>
      <c r="AU65" s="98" t="s">
        <v>63</v>
      </c>
      <c r="AV65" s="98" t="s">
        <v>64</v>
      </c>
      <c r="AW65" s="98" t="s">
        <v>65</v>
      </c>
      <c r="AX65" s="98" t="s">
        <v>66</v>
      </c>
      <c r="AY65" s="98" t="s">
        <v>67</v>
      </c>
      <c r="AZ65" s="98" t="s">
        <v>68</v>
      </c>
      <c r="BA65" s="98" t="s">
        <v>69</v>
      </c>
      <c r="BB65" s="98" t="s">
        <v>70</v>
      </c>
      <c r="BC65" s="98" t="s">
        <v>71</v>
      </c>
      <c r="BD65" s="98" t="s">
        <v>72</v>
      </c>
      <c r="BE65" s="98" t="s">
        <v>73</v>
      </c>
      <c r="BF65" s="98" t="s">
        <v>74</v>
      </c>
      <c r="BG65" s="98" t="s">
        <v>75</v>
      </c>
      <c r="BH65" s="98" t="s">
        <v>76</v>
      </c>
      <c r="BI65" s="98" t="s">
        <v>77</v>
      </c>
      <c r="BJ65" s="98" t="s">
        <v>78</v>
      </c>
      <c r="BK65" s="98" t="s">
        <v>79</v>
      </c>
      <c r="BL65" s="98" t="s">
        <v>80</v>
      </c>
    </row>
    <row r="66" s="97" customFormat="1" ht="15"/>
    <row r="67" spans="1:65" s="101" customFormat="1" ht="15">
      <c r="A67" s="99" t="s">
        <v>339</v>
      </c>
      <c r="B67" s="99"/>
      <c r="C67" s="99"/>
      <c r="D67" s="100">
        <f>Summary!$C$33/12</f>
        <v>12500</v>
      </c>
      <c r="E67" s="100">
        <f>Summary!$C$33/12</f>
        <v>12500</v>
      </c>
      <c r="F67" s="100">
        <f>Summary!$C$33/12</f>
        <v>12500</v>
      </c>
      <c r="G67" s="100">
        <f>Summary!$C$33/12</f>
        <v>12500</v>
      </c>
      <c r="H67" s="100">
        <f>Summary!$C$33/12</f>
        <v>12500</v>
      </c>
      <c r="I67" s="100">
        <f>Summary!$C$33/12</f>
        <v>12500</v>
      </c>
      <c r="J67" s="100">
        <f>Summary!$C$33/12</f>
        <v>12500</v>
      </c>
      <c r="K67" s="100">
        <f>Summary!$C$33/12</f>
        <v>12500</v>
      </c>
      <c r="L67" s="100">
        <f>Summary!$C$33/12</f>
        <v>12500</v>
      </c>
      <c r="M67" s="100">
        <f>Summary!$C$33/12</f>
        <v>12500</v>
      </c>
      <c r="N67" s="100">
        <f>Summary!$C$33/12</f>
        <v>12500</v>
      </c>
      <c r="O67" s="100">
        <f>Summary!$C$33/12</f>
        <v>12500</v>
      </c>
      <c r="P67" s="100">
        <f>Summary!$C$33/12</f>
        <v>12500</v>
      </c>
      <c r="Q67" s="100">
        <f>Summary!$C$33/12</f>
        <v>12500</v>
      </c>
      <c r="R67" s="100">
        <f>Summary!$C$33/12</f>
        <v>12500</v>
      </c>
      <c r="S67" s="100">
        <f>Summary!$C$33/12</f>
        <v>12500</v>
      </c>
      <c r="T67" s="100">
        <f>Summary!$C$33/12</f>
        <v>12500</v>
      </c>
      <c r="U67" s="100">
        <f>Summary!$C$33/12</f>
        <v>12500</v>
      </c>
      <c r="V67" s="100">
        <f>Summary!$C$33/12</f>
        <v>12500</v>
      </c>
      <c r="W67" s="100">
        <f>Summary!$C$33/12</f>
        <v>12500</v>
      </c>
      <c r="X67" s="100">
        <f>Summary!$C$33/12</f>
        <v>12500</v>
      </c>
      <c r="Y67" s="100">
        <f>Summary!$C$33/12</f>
        <v>12500</v>
      </c>
      <c r="Z67" s="100">
        <f>Summary!$C$33/12</f>
        <v>12500</v>
      </c>
      <c r="AA67" s="100">
        <f>Summary!$C$33/12</f>
        <v>12500</v>
      </c>
      <c r="AB67" s="100">
        <f>Summary!$C$33/12</f>
        <v>12500</v>
      </c>
      <c r="AC67" s="100">
        <f>Summary!$C$33/12</f>
        <v>12500</v>
      </c>
      <c r="AD67" s="100">
        <f>Summary!$C$33/12</f>
        <v>12500</v>
      </c>
      <c r="AE67" s="100">
        <f>Summary!$C$33/12</f>
        <v>12500</v>
      </c>
      <c r="AF67" s="100">
        <f>Summary!$C$33/12</f>
        <v>12500</v>
      </c>
      <c r="AG67" s="100">
        <f>Summary!$C$33/12</f>
        <v>12500</v>
      </c>
      <c r="AH67" s="100">
        <f>Summary!$C$33/12</f>
        <v>12500</v>
      </c>
      <c r="AI67" s="100">
        <f>Summary!$C$33/12</f>
        <v>12500</v>
      </c>
      <c r="AJ67" s="100">
        <f>Summary!$C$33/12</f>
        <v>12500</v>
      </c>
      <c r="AK67" s="100">
        <f>Summary!$C$33/12</f>
        <v>12500</v>
      </c>
      <c r="AL67" s="100">
        <f>Summary!$C$33/12</f>
        <v>12500</v>
      </c>
      <c r="AM67" s="100">
        <f>Summary!$C$33/12</f>
        <v>12500</v>
      </c>
      <c r="AN67" s="100">
        <f>Summary!$C$33/12</f>
        <v>12500</v>
      </c>
      <c r="AO67" s="100">
        <f>Summary!$C$33/12</f>
        <v>12500</v>
      </c>
      <c r="AP67" s="100">
        <f>Summary!$C$33/12</f>
        <v>12500</v>
      </c>
      <c r="AQ67" s="100">
        <f>Summary!$C$33/12</f>
        <v>12500</v>
      </c>
      <c r="AR67" s="100">
        <f>Summary!$C$33/12</f>
        <v>12500</v>
      </c>
      <c r="AS67" s="100">
        <f>Summary!$C$33/12</f>
        <v>12500</v>
      </c>
      <c r="AT67" s="100">
        <f>Summary!$C$33/12</f>
        <v>12500</v>
      </c>
      <c r="AU67" s="100">
        <f>Summary!$C$33/12</f>
        <v>12500</v>
      </c>
      <c r="AV67" s="100">
        <f>Summary!$C$33/12</f>
        <v>12500</v>
      </c>
      <c r="AW67" s="100">
        <f>Summary!$C$33/12</f>
        <v>12500</v>
      </c>
      <c r="AX67" s="100">
        <f>Summary!$C$33/12</f>
        <v>12500</v>
      </c>
      <c r="AY67" s="100">
        <f>Summary!$C$33/12</f>
        <v>12500</v>
      </c>
      <c r="AZ67" s="100">
        <f>Summary!$C$33/12</f>
        <v>12500</v>
      </c>
      <c r="BA67" s="100">
        <f>Summary!$C$33/12</f>
        <v>12500</v>
      </c>
      <c r="BB67" s="100">
        <f>Summary!$C$33/12</f>
        <v>12500</v>
      </c>
      <c r="BC67" s="100">
        <f>Summary!$C$33/12</f>
        <v>12500</v>
      </c>
      <c r="BD67" s="100">
        <f>Summary!$C$33/12</f>
        <v>12500</v>
      </c>
      <c r="BE67" s="100">
        <f>Summary!$C$33/12</f>
        <v>12500</v>
      </c>
      <c r="BF67" s="100">
        <f>Summary!$C$33/12</f>
        <v>12500</v>
      </c>
      <c r="BG67" s="100">
        <f>Summary!$C$33/12</f>
        <v>12500</v>
      </c>
      <c r="BH67" s="100">
        <f>Summary!$C$33/12</f>
        <v>12500</v>
      </c>
      <c r="BI67" s="100">
        <f>Summary!$C$33/12</f>
        <v>12500</v>
      </c>
      <c r="BJ67" s="100">
        <f>Summary!$C$33/12</f>
        <v>12500</v>
      </c>
      <c r="BK67" s="100">
        <f>Summary!$C$33/12</f>
        <v>12500</v>
      </c>
      <c r="BL67" s="100">
        <f>Summary!$C$33/12</f>
        <v>12500</v>
      </c>
      <c r="BM67" s="97"/>
    </row>
    <row r="68" spans="1:65" s="101" customFormat="1" ht="15">
      <c r="A68" s="99" t="s">
        <v>195</v>
      </c>
      <c r="B68" s="99"/>
      <c r="C68" s="99"/>
      <c r="D68" s="100">
        <f>Summary!$C$34/12</f>
        <v>10000</v>
      </c>
      <c r="E68" s="100">
        <f>Summary!$C$34/12</f>
        <v>10000</v>
      </c>
      <c r="F68" s="100">
        <f>Summary!$C$34/12</f>
        <v>10000</v>
      </c>
      <c r="G68" s="100">
        <f>Summary!$C$34/12</f>
        <v>10000</v>
      </c>
      <c r="H68" s="100">
        <f>Summary!$C$34/12</f>
        <v>10000</v>
      </c>
      <c r="I68" s="100">
        <f>Summary!$C$34/12</f>
        <v>10000</v>
      </c>
      <c r="J68" s="100">
        <f>Summary!$C$34/12</f>
        <v>10000</v>
      </c>
      <c r="K68" s="100">
        <f>Summary!$C$34/12</f>
        <v>10000</v>
      </c>
      <c r="L68" s="100">
        <f>Summary!$C$34/12</f>
        <v>10000</v>
      </c>
      <c r="M68" s="100">
        <f>Summary!$C$34/12</f>
        <v>10000</v>
      </c>
      <c r="N68" s="100">
        <f>Summary!$C$34/12</f>
        <v>10000</v>
      </c>
      <c r="O68" s="100">
        <f>Summary!$C$34/12</f>
        <v>10000</v>
      </c>
      <c r="P68" s="100">
        <f>Summary!$C$34/12</f>
        <v>10000</v>
      </c>
      <c r="Q68" s="100">
        <f>Summary!$C$34/12</f>
        <v>10000</v>
      </c>
      <c r="R68" s="100">
        <f>Summary!$C$34/12</f>
        <v>10000</v>
      </c>
      <c r="S68" s="100">
        <f>Summary!$C$34/12</f>
        <v>10000</v>
      </c>
      <c r="T68" s="100">
        <f>Summary!$C$34/12</f>
        <v>10000</v>
      </c>
      <c r="U68" s="100">
        <f>Summary!$C$34/12</f>
        <v>10000</v>
      </c>
      <c r="V68" s="100">
        <f>Summary!$C$34/12</f>
        <v>10000</v>
      </c>
      <c r="W68" s="100">
        <f>Summary!$C$34/12</f>
        <v>10000</v>
      </c>
      <c r="X68" s="100">
        <f>Summary!$C$34/12</f>
        <v>10000</v>
      </c>
      <c r="Y68" s="100">
        <f>Summary!$C$34/12</f>
        <v>10000</v>
      </c>
      <c r="Z68" s="100">
        <f>Summary!$C$34/12</f>
        <v>10000</v>
      </c>
      <c r="AA68" s="100">
        <f>Summary!$C$34/12</f>
        <v>10000</v>
      </c>
      <c r="AB68" s="100">
        <f>Summary!$C$34/12</f>
        <v>10000</v>
      </c>
      <c r="AC68" s="100">
        <f>Summary!$C$34/12</f>
        <v>10000</v>
      </c>
      <c r="AD68" s="100">
        <f>Summary!$C$34/12</f>
        <v>10000</v>
      </c>
      <c r="AE68" s="100">
        <f>Summary!$C$34/12</f>
        <v>10000</v>
      </c>
      <c r="AF68" s="100">
        <f>Summary!$C$34/12</f>
        <v>10000</v>
      </c>
      <c r="AG68" s="100">
        <f>Summary!$C$34/12</f>
        <v>10000</v>
      </c>
      <c r="AH68" s="100">
        <f>Summary!$C$34/12</f>
        <v>10000</v>
      </c>
      <c r="AI68" s="100">
        <f>Summary!$C$34/12</f>
        <v>10000</v>
      </c>
      <c r="AJ68" s="100">
        <f>Summary!$C$34/12</f>
        <v>10000</v>
      </c>
      <c r="AK68" s="100">
        <f>Summary!$C$34/12</f>
        <v>10000</v>
      </c>
      <c r="AL68" s="100">
        <f>Summary!$C$34/12</f>
        <v>10000</v>
      </c>
      <c r="AM68" s="100">
        <f>Summary!$C$34/12</f>
        <v>10000</v>
      </c>
      <c r="AN68" s="100">
        <f>Summary!$C$34/12</f>
        <v>10000</v>
      </c>
      <c r="AO68" s="100">
        <f>Summary!$C$34/12</f>
        <v>10000</v>
      </c>
      <c r="AP68" s="100">
        <f>Summary!$C$34/12</f>
        <v>10000</v>
      </c>
      <c r="AQ68" s="100">
        <f>Summary!$C$34/12</f>
        <v>10000</v>
      </c>
      <c r="AR68" s="100">
        <f>Summary!$C$34/12</f>
        <v>10000</v>
      </c>
      <c r="AS68" s="100">
        <f>Summary!$C$34/12</f>
        <v>10000</v>
      </c>
      <c r="AT68" s="100">
        <f>Summary!$C$34/12</f>
        <v>10000</v>
      </c>
      <c r="AU68" s="100">
        <f>Summary!$C$34/12</f>
        <v>10000</v>
      </c>
      <c r="AV68" s="100">
        <f>Summary!$C$34/12</f>
        <v>10000</v>
      </c>
      <c r="AW68" s="100">
        <f>Summary!$C$34/12</f>
        <v>10000</v>
      </c>
      <c r="AX68" s="100">
        <f>Summary!$C$34/12</f>
        <v>10000</v>
      </c>
      <c r="AY68" s="100">
        <f>Summary!$C$34/12</f>
        <v>10000</v>
      </c>
      <c r="AZ68" s="100">
        <f>Summary!$C$34/12</f>
        <v>10000</v>
      </c>
      <c r="BA68" s="100">
        <f>Summary!$C$34/12</f>
        <v>10000</v>
      </c>
      <c r="BB68" s="100">
        <f>Summary!$C$34/12</f>
        <v>10000</v>
      </c>
      <c r="BC68" s="100">
        <f>Summary!$C$34/12</f>
        <v>10000</v>
      </c>
      <c r="BD68" s="100">
        <f>Summary!$C$34/12</f>
        <v>10000</v>
      </c>
      <c r="BE68" s="100">
        <f>Summary!$C$34/12</f>
        <v>10000</v>
      </c>
      <c r="BF68" s="100">
        <f>Summary!$C$34/12</f>
        <v>10000</v>
      </c>
      <c r="BG68" s="100">
        <f>Summary!$C$34/12</f>
        <v>10000</v>
      </c>
      <c r="BH68" s="100">
        <f>Summary!$C$34/12</f>
        <v>10000</v>
      </c>
      <c r="BI68" s="100">
        <f>Summary!$C$34/12</f>
        <v>10000</v>
      </c>
      <c r="BJ68" s="100">
        <f>Summary!$C$34/12</f>
        <v>10000</v>
      </c>
      <c r="BK68" s="100">
        <f>Summary!$C$34/12</f>
        <v>10000</v>
      </c>
      <c r="BL68" s="100">
        <f>Summary!$C$34/12</f>
        <v>10000</v>
      </c>
      <c r="BM68" s="97"/>
    </row>
    <row r="69" spans="1:64" s="103" customFormat="1" ht="15">
      <c r="A69" s="102" t="s">
        <v>169</v>
      </c>
      <c r="B69" s="102"/>
      <c r="E69" s="100">
        <f>Summary!$C$37/12</f>
        <v>6250</v>
      </c>
      <c r="F69" s="100">
        <f>Summary!$C$37/12</f>
        <v>6250</v>
      </c>
      <c r="G69" s="100">
        <f>Summary!$C$37/12</f>
        <v>6250</v>
      </c>
      <c r="H69" s="100">
        <f>Summary!$C$37/12</f>
        <v>6250</v>
      </c>
      <c r="I69" s="100">
        <f>Summary!$C$37/12</f>
        <v>6250</v>
      </c>
      <c r="J69" s="100">
        <f>Summary!$C$37/12</f>
        <v>6250</v>
      </c>
      <c r="K69" s="100">
        <f>Summary!$C$37/12</f>
        <v>6250</v>
      </c>
      <c r="L69" s="100">
        <f>Summary!$C$37/12</f>
        <v>6250</v>
      </c>
      <c r="M69" s="100">
        <f>Summary!$C$37/12</f>
        <v>6250</v>
      </c>
      <c r="N69" s="100">
        <f>Summary!$C$37/12</f>
        <v>6250</v>
      </c>
      <c r="O69" s="100">
        <f>Summary!$C$37/12</f>
        <v>6250</v>
      </c>
      <c r="P69" s="100">
        <f>Summary!$C$37/12</f>
        <v>6250</v>
      </c>
      <c r="Q69" s="100">
        <f>Summary!$C$37/12</f>
        <v>6250</v>
      </c>
      <c r="R69" s="100">
        <f>Summary!$C$37/12</f>
        <v>6250</v>
      </c>
      <c r="S69" s="100">
        <f>Summary!$C$37/12</f>
        <v>6250</v>
      </c>
      <c r="T69" s="100">
        <f>Summary!$C$37/12</f>
        <v>6250</v>
      </c>
      <c r="U69" s="100">
        <f>Summary!$C$37/12</f>
        <v>6250</v>
      </c>
      <c r="V69" s="100">
        <f>Summary!$C$37/12</f>
        <v>6250</v>
      </c>
      <c r="W69" s="100">
        <f>Summary!$C$37/12</f>
        <v>6250</v>
      </c>
      <c r="X69" s="100">
        <f>Summary!$C$37/12</f>
        <v>6250</v>
      </c>
      <c r="Y69" s="100">
        <f>Summary!$C$37/12</f>
        <v>6250</v>
      </c>
      <c r="Z69" s="100">
        <f>Summary!$C$37/12</f>
        <v>6250</v>
      </c>
      <c r="AA69" s="100">
        <f>Summary!$C$37/12</f>
        <v>6250</v>
      </c>
      <c r="AB69" s="100">
        <f>Summary!$C$37/12</f>
        <v>6250</v>
      </c>
      <c r="AC69" s="100">
        <f>Summary!$C$37/12</f>
        <v>6250</v>
      </c>
      <c r="AD69" s="100">
        <f>Summary!$C$37/12</f>
        <v>6250</v>
      </c>
      <c r="AE69" s="100">
        <f>Summary!$C$37/12</f>
        <v>6250</v>
      </c>
      <c r="AF69" s="100">
        <f>Summary!$C$37/12</f>
        <v>6250</v>
      </c>
      <c r="AG69" s="100">
        <f>Summary!$C$37/12</f>
        <v>6250</v>
      </c>
      <c r="AH69" s="100">
        <f>Summary!$C$37/12</f>
        <v>6250</v>
      </c>
      <c r="AI69" s="100">
        <f>Summary!$C$37/12</f>
        <v>6250</v>
      </c>
      <c r="AJ69" s="100">
        <f>Summary!$C$37/12</f>
        <v>6250</v>
      </c>
      <c r="AK69" s="100">
        <f>Summary!$C$37/12</f>
        <v>6250</v>
      </c>
      <c r="AL69" s="100">
        <f>Summary!$C$37/12</f>
        <v>6250</v>
      </c>
      <c r="AM69" s="100">
        <f>Summary!$C$37/12</f>
        <v>6250</v>
      </c>
      <c r="AN69" s="100">
        <f>Summary!$C$37/12</f>
        <v>6250</v>
      </c>
      <c r="AO69" s="100">
        <f>Summary!$C$37/12</f>
        <v>6250</v>
      </c>
      <c r="AP69" s="100">
        <f>Summary!$C$37/12</f>
        <v>6250</v>
      </c>
      <c r="AQ69" s="100">
        <f>Summary!$C$37/12</f>
        <v>6250</v>
      </c>
      <c r="AR69" s="100">
        <f>Summary!$C$37/12</f>
        <v>6250</v>
      </c>
      <c r="AS69" s="100">
        <f>Summary!$C$37/12</f>
        <v>6250</v>
      </c>
      <c r="AT69" s="100">
        <f>Summary!$C$37/12</f>
        <v>6250</v>
      </c>
      <c r="AU69" s="100">
        <f>Summary!$C$37/12</f>
        <v>6250</v>
      </c>
      <c r="AV69" s="100">
        <f>Summary!$C$37/12</f>
        <v>6250</v>
      </c>
      <c r="AW69" s="100">
        <f>Summary!$C$37/12</f>
        <v>6250</v>
      </c>
      <c r="AX69" s="100">
        <f>Summary!$C$37/12</f>
        <v>6250</v>
      </c>
      <c r="AY69" s="100">
        <f>Summary!$C$37/12</f>
        <v>6250</v>
      </c>
      <c r="AZ69" s="100">
        <f>Summary!$C$37/12</f>
        <v>6250</v>
      </c>
      <c r="BA69" s="100">
        <f>Summary!$C$37/12</f>
        <v>6250</v>
      </c>
      <c r="BB69" s="100">
        <f>Summary!$C$37/12</f>
        <v>6250</v>
      </c>
      <c r="BC69" s="100">
        <f>Summary!$C$37/12</f>
        <v>6250</v>
      </c>
      <c r="BD69" s="100">
        <f>Summary!$C$37/12</f>
        <v>6250</v>
      </c>
      <c r="BE69" s="100">
        <f>Summary!$C$37/12</f>
        <v>6250</v>
      </c>
      <c r="BF69" s="100">
        <f>Summary!$C$37/12</f>
        <v>6250</v>
      </c>
      <c r="BG69" s="100">
        <f>Summary!$C$37/12</f>
        <v>6250</v>
      </c>
      <c r="BH69" s="100">
        <f>Summary!$C$37/12</f>
        <v>6250</v>
      </c>
      <c r="BI69" s="100">
        <f>Summary!$C$37/12</f>
        <v>6250</v>
      </c>
      <c r="BJ69" s="100">
        <f>Summary!$C$37/12</f>
        <v>6250</v>
      </c>
      <c r="BK69" s="100">
        <f>Summary!$C$37/12</f>
        <v>6250</v>
      </c>
      <c r="BL69" s="100">
        <f>Summary!$C$37/12</f>
        <v>6250</v>
      </c>
    </row>
    <row r="70" spans="1:65" s="101" customFormat="1" ht="15">
      <c r="A70" s="98" t="s">
        <v>254</v>
      </c>
      <c r="B70" s="98"/>
      <c r="C70" s="99"/>
      <c r="D70" s="99"/>
      <c r="E70" s="100">
        <f>Summary!$C$25+(Summary!$C$26*E41)+Summary!$C$27</f>
        <v>8597.983333333334</v>
      </c>
      <c r="F70" s="100">
        <f>Summary!$C$25+(Summary!$C$26*F41)+Summary!$C$27</f>
        <v>8597.983333333334</v>
      </c>
      <c r="G70" s="100">
        <f>Summary!$C$25+(Summary!$C$26*G41)+Summary!$C$27</f>
        <v>8597.983333333334</v>
      </c>
      <c r="H70" s="100">
        <f>Summary!$C$25+(Summary!$C$26*H41)+Summary!$C$27</f>
        <v>8597.983333333334</v>
      </c>
      <c r="I70" s="100">
        <f>Summary!$C$25+(Summary!$C$26*I41)+Summary!$C$27</f>
        <v>8597.983333333334</v>
      </c>
      <c r="J70" s="100">
        <f>Summary!$C$25+(Summary!$C$26*J41)+Summary!$C$27</f>
        <v>8597.983333333334</v>
      </c>
      <c r="K70" s="100">
        <f>Summary!$C$25+(Summary!$C$26*K41)+Summary!$C$27</f>
        <v>9872.983333333334</v>
      </c>
      <c r="L70" s="100">
        <f>Summary!$C$25+(Summary!$C$26*L41)+Summary!$C$27</f>
        <v>9872.983333333334</v>
      </c>
      <c r="M70" s="100">
        <f>Summary!$C$25+(Summary!$C$26*M41)+Summary!$C$27</f>
        <v>9872.983333333334</v>
      </c>
      <c r="N70" s="100">
        <f>Summary!$C$25+(Summary!$C$26*N41)+Summary!$C$27</f>
        <v>9872.983333333334</v>
      </c>
      <c r="O70" s="100">
        <f>Summary!$C$25+(Summary!$C$26*O41)+Summary!$C$27</f>
        <v>9872.983333333334</v>
      </c>
      <c r="P70" s="100">
        <f>Summary!$C$25+(Summary!$C$26*P41)+Summary!$C$27</f>
        <v>9872.983333333334</v>
      </c>
      <c r="Q70" s="100">
        <f>Summary!$C$25+(Summary!$C$26*Q41)+Summary!$C$27</f>
        <v>9872.983333333334</v>
      </c>
      <c r="R70" s="100">
        <f>Summary!$C$25+(Summary!$C$26*R41)+Summary!$C$27</f>
        <v>9872.983333333334</v>
      </c>
      <c r="S70" s="100">
        <f>Summary!$C$25+(Summary!$C$26*S41)+Summary!$C$27</f>
        <v>9872.983333333334</v>
      </c>
      <c r="T70" s="100">
        <f>Summary!$C$25+(Summary!$C$26*T41)+Summary!$C$27</f>
        <v>9872.983333333334</v>
      </c>
      <c r="U70" s="100">
        <f>Summary!$C$25+(Summary!$C$26*U41)+Summary!$C$27</f>
        <v>9872.983333333334</v>
      </c>
      <c r="V70" s="100">
        <f>Summary!$C$25+(Summary!$C$26*V41)+Summary!$C$27</f>
        <v>9872.983333333334</v>
      </c>
      <c r="W70" s="100">
        <f>Summary!$C$25+(Summary!$C$26*W41)+Summary!$C$27</f>
        <v>9872.983333333334</v>
      </c>
      <c r="X70" s="100">
        <f>Summary!$C$25+(Summary!$C$26*X41)+Summary!$C$27</f>
        <v>9872.983333333334</v>
      </c>
      <c r="Y70" s="100">
        <f>Summary!$C$25+(Summary!$C$26*Y41)+Summary!$C$27</f>
        <v>9872.983333333334</v>
      </c>
      <c r="Z70" s="100">
        <f>Summary!$C$25+(Summary!$C$26*Z41)+Summary!$C$27</f>
        <v>9872.983333333334</v>
      </c>
      <c r="AA70" s="100">
        <f>Summary!$C$25+(Summary!$C$26*AA41)+Summary!$C$27</f>
        <v>9872.983333333334</v>
      </c>
      <c r="AB70" s="100">
        <f>Summary!$C$25+(Summary!$C$26*AB41)+Summary!$C$27</f>
        <v>9872.983333333334</v>
      </c>
      <c r="AC70" s="100">
        <f>Summary!$C$25+(Summary!$C$26*AC41)+Summary!$C$27</f>
        <v>9872.983333333334</v>
      </c>
      <c r="AD70" s="100">
        <f>Summary!$C$25+(Summary!$C$26*AD41)+Summary!$C$27</f>
        <v>9872.983333333334</v>
      </c>
      <c r="AE70" s="100">
        <f>Summary!$C$25+(Summary!$C$26*AE41)+Summary!$C$27</f>
        <v>9872.983333333334</v>
      </c>
      <c r="AF70" s="100">
        <f>Summary!$C$25+(Summary!$C$26*AF41)+Summary!$C$27</f>
        <v>9872.983333333334</v>
      </c>
      <c r="AG70" s="100">
        <f>Summary!$C$25+(Summary!$C$26*AG41)+Summary!$C$27</f>
        <v>9872.983333333334</v>
      </c>
      <c r="AH70" s="100">
        <f>Summary!$C$25+(Summary!$C$26*AH41)+Summary!$C$27</f>
        <v>9872.983333333334</v>
      </c>
      <c r="AI70" s="100">
        <f>Summary!$C$25+(Summary!$C$26*AI41)+Summary!$C$27</f>
        <v>9872.983333333334</v>
      </c>
      <c r="AJ70" s="100">
        <f>Summary!$C$25+(Summary!$C$26*AJ41)+Summary!$C$27</f>
        <v>9872.983333333334</v>
      </c>
      <c r="AK70" s="100">
        <f>Summary!$C$25+(Summary!$C$26*AK41)+Summary!$C$27</f>
        <v>9872.983333333334</v>
      </c>
      <c r="AL70" s="100">
        <f>Summary!$C$25+(Summary!$C$26*AL41)+Summary!$C$27</f>
        <v>9872.983333333334</v>
      </c>
      <c r="AM70" s="100">
        <f>Summary!$C$25+(Summary!$C$26*AM41)+Summary!$C$27</f>
        <v>9872.983333333334</v>
      </c>
      <c r="AN70" s="100">
        <f>Summary!$C$25+(Summary!$C$26*AN41)+Summary!$C$27</f>
        <v>9872.983333333334</v>
      </c>
      <c r="AO70" s="100">
        <f>Summary!$C$25+(Summary!$C$26*AO41)+Summary!$C$27</f>
        <v>9872.983333333334</v>
      </c>
      <c r="AP70" s="100">
        <f>Summary!$C$25+(Summary!$C$26*AP41)+Summary!$C$27</f>
        <v>9872.983333333334</v>
      </c>
      <c r="AQ70" s="100">
        <f>Summary!$C$25+(Summary!$C$26*AQ41)+Summary!$C$27</f>
        <v>9872.983333333334</v>
      </c>
      <c r="AR70" s="100">
        <f>Summary!$C$25+(Summary!$C$26*AR41)+Summary!$C$27</f>
        <v>9872.983333333334</v>
      </c>
      <c r="AS70" s="100">
        <f>Summary!$C$25+(Summary!$C$26*AS41)+Summary!$C$27</f>
        <v>9872.983333333334</v>
      </c>
      <c r="AT70" s="100">
        <f>Summary!$C$25+(Summary!$C$26*AT41)+Summary!$C$27</f>
        <v>9872.983333333334</v>
      </c>
      <c r="AU70" s="100">
        <f>Summary!$C$25+(Summary!$C$26*AU41)+Summary!$C$27</f>
        <v>9872.983333333334</v>
      </c>
      <c r="AV70" s="100">
        <f>Summary!$C$25+(Summary!$C$26*AV41)+Summary!$C$27</f>
        <v>9872.983333333334</v>
      </c>
      <c r="AW70" s="100">
        <f>Summary!$C$25+(Summary!$C$26*AW41)+Summary!$C$27</f>
        <v>9872.983333333334</v>
      </c>
      <c r="AX70" s="100">
        <f>Summary!$C$25+(Summary!$C$26*AX41)+Summary!$C$27</f>
        <v>9872.983333333334</v>
      </c>
      <c r="AY70" s="100">
        <f>Summary!$C$25+(Summary!$C$26*AY41)+Summary!$C$27</f>
        <v>9872.983333333334</v>
      </c>
      <c r="AZ70" s="100">
        <f>Summary!$C$25+(Summary!$C$26*AZ41)+Summary!$C$27</f>
        <v>9872.983333333334</v>
      </c>
      <c r="BA70" s="100">
        <f>Summary!$C$25+(Summary!$C$26*BA41)+Summary!$C$27</f>
        <v>9872.983333333334</v>
      </c>
      <c r="BB70" s="100">
        <f>Summary!$C$25+(Summary!$C$26*BB41)+Summary!$C$27</f>
        <v>9872.983333333334</v>
      </c>
      <c r="BC70" s="100">
        <f>Summary!$C$25+(Summary!$C$26*BC41)+Summary!$C$27</f>
        <v>9872.983333333334</v>
      </c>
      <c r="BD70" s="100">
        <f>Summary!$C$25+(Summary!$C$26*BD41)+Summary!$C$27</f>
        <v>9872.983333333334</v>
      </c>
      <c r="BE70" s="100">
        <f>Summary!$C$25+(Summary!$C$26*BE41)+Summary!$C$27</f>
        <v>9872.983333333334</v>
      </c>
      <c r="BF70" s="100">
        <f>Summary!$C$25+(Summary!$C$26*BF41)+Summary!$C$27</f>
        <v>9872.983333333334</v>
      </c>
      <c r="BG70" s="100">
        <f>Summary!$C$25+(Summary!$C$26*BG41)+Summary!$C$27</f>
        <v>9872.983333333334</v>
      </c>
      <c r="BH70" s="100">
        <f>Summary!$C$25+(Summary!$C$26*BH41)+Summary!$C$27</f>
        <v>9872.983333333334</v>
      </c>
      <c r="BI70" s="100">
        <f>Summary!$C$25+(Summary!$C$26*BI41)+Summary!$C$27</f>
        <v>9872.983333333334</v>
      </c>
      <c r="BJ70" s="100">
        <f>Summary!$C$25+(Summary!$C$26*BJ41)+Summary!$C$27</f>
        <v>9872.983333333334</v>
      </c>
      <c r="BK70" s="100">
        <f>Summary!$C$25+(Summary!$C$26*BK41)+Summary!$C$27</f>
        <v>9872.983333333334</v>
      </c>
      <c r="BL70" s="100">
        <f>Summary!$C$25+(Summary!$C$26*BL41)+Summary!$C$27</f>
        <v>9872.983333333334</v>
      </c>
      <c r="BM70" s="97"/>
    </row>
    <row r="71" spans="1:65" s="101" customFormat="1" ht="15">
      <c r="A71" s="98" t="s">
        <v>235</v>
      </c>
      <c r="B71" s="98"/>
      <c r="C71" s="99"/>
      <c r="D71" s="99"/>
      <c r="E71" s="100"/>
      <c r="F71" s="100"/>
      <c r="G71" s="100"/>
      <c r="H71" s="100">
        <f>Summary!$C$25+(Summary!$C$26*H42)+Summary!$C$27</f>
        <v>8597.983333333334</v>
      </c>
      <c r="I71" s="100">
        <f>Summary!$C$25+(Summary!$C$26*I42)+Summary!$C$27</f>
        <v>8597.983333333334</v>
      </c>
      <c r="J71" s="100">
        <f>Summary!$C$25+(Summary!$C$26*J42)+Summary!$C$27</f>
        <v>8597.983333333334</v>
      </c>
      <c r="K71" s="100">
        <f>Summary!$C$25+(Summary!$C$26*K42)+Summary!$C$27</f>
        <v>8597.983333333334</v>
      </c>
      <c r="L71" s="100">
        <f>Summary!$C$25+(Summary!$C$26*L42)+Summary!$C$27</f>
        <v>8597.983333333334</v>
      </c>
      <c r="M71" s="100">
        <f>Summary!$C$25+(Summary!$C$26*M42)+Summary!$C$27</f>
        <v>8597.983333333334</v>
      </c>
      <c r="N71" s="100">
        <f>Summary!$C$25+(Summary!$C$26*N42)+Summary!$C$27</f>
        <v>9872.983333333334</v>
      </c>
      <c r="O71" s="100">
        <f>Summary!$C$25+(Summary!$C$26*O42)+Summary!$C$27</f>
        <v>9872.983333333334</v>
      </c>
      <c r="P71" s="100">
        <f>Summary!$C$25+(Summary!$C$26*P42)+Summary!$C$27</f>
        <v>9872.983333333334</v>
      </c>
      <c r="Q71" s="100">
        <f>Summary!$C$25+(Summary!$C$26*Q42)+Summary!$C$27</f>
        <v>9872.983333333334</v>
      </c>
      <c r="R71" s="100">
        <f>Summary!$C$25+(Summary!$C$26*R42)+Summary!$C$27</f>
        <v>9872.983333333334</v>
      </c>
      <c r="S71" s="100">
        <f>Summary!$C$25+(Summary!$C$26*S42)+Summary!$C$27</f>
        <v>9872.983333333334</v>
      </c>
      <c r="T71" s="100">
        <f>Summary!$C$25+(Summary!$C$26*T42)+Summary!$C$27</f>
        <v>9872.983333333334</v>
      </c>
      <c r="U71" s="100">
        <f>Summary!$C$25+(Summary!$C$26*U42)+Summary!$C$27</f>
        <v>9872.983333333334</v>
      </c>
      <c r="V71" s="100">
        <f>Summary!$C$25+(Summary!$C$26*V42)+Summary!$C$27</f>
        <v>9872.983333333334</v>
      </c>
      <c r="W71" s="100">
        <f>Summary!$C$25+(Summary!$C$26*W42)+Summary!$C$27</f>
        <v>9872.983333333334</v>
      </c>
      <c r="X71" s="100">
        <f>Summary!$C$25+(Summary!$C$26*X42)+Summary!$C$27</f>
        <v>9872.983333333334</v>
      </c>
      <c r="Y71" s="100">
        <f>Summary!$C$25+(Summary!$C$26*Y42)+Summary!$C$27</f>
        <v>9872.983333333334</v>
      </c>
      <c r="Z71" s="100">
        <f>Summary!$C$25+(Summary!$C$26*Z42)+Summary!$C$27</f>
        <v>9872.983333333334</v>
      </c>
      <c r="AA71" s="100">
        <f>Summary!$C$25+(Summary!$C$26*AA42)+Summary!$C$27</f>
        <v>9872.983333333334</v>
      </c>
      <c r="AB71" s="100">
        <f>Summary!$C$25+(Summary!$C$26*AB42)+Summary!$C$27</f>
        <v>9872.983333333334</v>
      </c>
      <c r="AC71" s="100">
        <f>Summary!$C$25+(Summary!$C$26*AC42)+Summary!$C$27</f>
        <v>9872.983333333334</v>
      </c>
      <c r="AD71" s="100">
        <f>Summary!$C$25+(Summary!$C$26*AD42)+Summary!$C$27</f>
        <v>9872.983333333334</v>
      </c>
      <c r="AE71" s="100">
        <f>Summary!$C$25+(Summary!$C$26*AE42)+Summary!$C$27</f>
        <v>9872.983333333334</v>
      </c>
      <c r="AF71" s="100">
        <f>Summary!$C$25+(Summary!$C$26*AF42)+Summary!$C$27</f>
        <v>9872.983333333334</v>
      </c>
      <c r="AG71" s="100">
        <f>Summary!$C$25+(Summary!$C$26*AG42)+Summary!$C$27</f>
        <v>9872.983333333334</v>
      </c>
      <c r="AH71" s="100">
        <f>Summary!$C$25+(Summary!$C$26*AH42)+Summary!$C$27</f>
        <v>9872.983333333334</v>
      </c>
      <c r="AI71" s="100">
        <f>Summary!$C$25+(Summary!$C$26*AI42)+Summary!$C$27</f>
        <v>9872.983333333334</v>
      </c>
      <c r="AJ71" s="100">
        <f>Summary!$C$25+(Summary!$C$26*AJ42)+Summary!$C$27</f>
        <v>9872.983333333334</v>
      </c>
      <c r="AK71" s="100">
        <f>Summary!$C$25+(Summary!$C$26*AK42)+Summary!$C$27</f>
        <v>9872.983333333334</v>
      </c>
      <c r="AL71" s="100">
        <f>Summary!$C$25+(Summary!$C$26*AL42)+Summary!$C$27</f>
        <v>9872.983333333334</v>
      </c>
      <c r="AM71" s="100">
        <f>Summary!$C$25+(Summary!$C$26*AM42)+Summary!$C$27</f>
        <v>9872.983333333334</v>
      </c>
      <c r="AN71" s="100">
        <f>Summary!$C$25+(Summary!$C$26*AN42)+Summary!$C$27</f>
        <v>9872.983333333334</v>
      </c>
      <c r="AO71" s="100">
        <f>Summary!$C$25+(Summary!$C$26*AO42)+Summary!$C$27</f>
        <v>9872.983333333334</v>
      </c>
      <c r="AP71" s="100">
        <f>Summary!$C$25+(Summary!$C$26*AP42)+Summary!$C$27</f>
        <v>9872.983333333334</v>
      </c>
      <c r="AQ71" s="100">
        <f>Summary!$C$25+(Summary!$C$26*AQ42)+Summary!$C$27</f>
        <v>9872.983333333334</v>
      </c>
      <c r="AR71" s="100">
        <f>Summary!$C$25+(Summary!$C$26*AR42)+Summary!$C$27</f>
        <v>9872.983333333334</v>
      </c>
      <c r="AS71" s="100">
        <f>Summary!$C$25+(Summary!$C$26*AS42)+Summary!$C$27</f>
        <v>9872.983333333334</v>
      </c>
      <c r="AT71" s="100">
        <f>Summary!$C$25+(Summary!$C$26*AT42)+Summary!$C$27</f>
        <v>9872.983333333334</v>
      </c>
      <c r="AU71" s="100">
        <f>Summary!$C$25+(Summary!$C$26*AU42)+Summary!$C$27</f>
        <v>9872.983333333334</v>
      </c>
      <c r="AV71" s="100">
        <f>Summary!$C$25+(Summary!$C$26*AV42)+Summary!$C$27</f>
        <v>9872.983333333334</v>
      </c>
      <c r="AW71" s="100">
        <f>Summary!$C$25+(Summary!$C$26*AW42)+Summary!$C$27</f>
        <v>9872.983333333334</v>
      </c>
      <c r="AX71" s="100">
        <f>Summary!$C$25+(Summary!$C$26*AX42)+Summary!$C$27</f>
        <v>9872.983333333334</v>
      </c>
      <c r="AY71" s="100">
        <f>Summary!$C$25+(Summary!$C$26*AY42)+Summary!$C$27</f>
        <v>9872.983333333334</v>
      </c>
      <c r="AZ71" s="100">
        <f>Summary!$C$25+(Summary!$C$26*AZ42)+Summary!$C$27</f>
        <v>9872.983333333334</v>
      </c>
      <c r="BA71" s="100">
        <f>Summary!$C$25+(Summary!$C$26*BA42)+Summary!$C$27</f>
        <v>9872.983333333334</v>
      </c>
      <c r="BB71" s="100">
        <f>Summary!$C$25+(Summary!$C$26*BB42)+Summary!$C$27</f>
        <v>9872.983333333334</v>
      </c>
      <c r="BC71" s="100">
        <f>Summary!$C$25+(Summary!$C$26*BC42)+Summary!$C$27</f>
        <v>9872.983333333334</v>
      </c>
      <c r="BD71" s="100">
        <f>Summary!$C$25+(Summary!$C$26*BD42)+Summary!$C$27</f>
        <v>9872.983333333334</v>
      </c>
      <c r="BE71" s="100">
        <f>Summary!$C$25+(Summary!$C$26*BE42)+Summary!$C$27</f>
        <v>9872.983333333334</v>
      </c>
      <c r="BF71" s="100">
        <f>Summary!$C$25+(Summary!$C$26*BF42)+Summary!$C$27</f>
        <v>9872.983333333334</v>
      </c>
      <c r="BG71" s="100">
        <f>Summary!$C$25+(Summary!$C$26*BG42)+Summary!$C$27</f>
        <v>9872.983333333334</v>
      </c>
      <c r="BH71" s="100">
        <f>Summary!$C$25+(Summary!$C$26*BH42)+Summary!$C$27</f>
        <v>9872.983333333334</v>
      </c>
      <c r="BI71" s="100">
        <f>Summary!$C$25+(Summary!$C$26*BI42)+Summary!$C$27</f>
        <v>9872.983333333334</v>
      </c>
      <c r="BJ71" s="100">
        <f>Summary!$C$25+(Summary!$C$26*BJ42)+Summary!$C$27</f>
        <v>9872.983333333334</v>
      </c>
      <c r="BK71" s="100">
        <f>Summary!$C$25+(Summary!$C$26*BK42)+Summary!$C$27</f>
        <v>9872.983333333334</v>
      </c>
      <c r="BL71" s="100">
        <f>Summary!$C$25+(Summary!$C$26*BL42)+Summary!$C$27</f>
        <v>9872.983333333334</v>
      </c>
      <c r="BM71" s="97"/>
    </row>
    <row r="72" spans="1:65" s="101" customFormat="1" ht="15">
      <c r="A72" s="98" t="s">
        <v>236</v>
      </c>
      <c r="B72" s="98"/>
      <c r="C72" s="99"/>
      <c r="D72" s="99"/>
      <c r="E72" s="99"/>
      <c r="F72" s="99"/>
      <c r="G72" s="100"/>
      <c r="H72" s="100"/>
      <c r="I72" s="100"/>
      <c r="J72" s="100"/>
      <c r="K72" s="100">
        <f>Summary!$C$25+(Summary!$C$26*K43)+Summary!$C$27</f>
        <v>8597.983333333334</v>
      </c>
      <c r="L72" s="100">
        <f>Summary!$C$25+(Summary!$C$26*L43)+Summary!$C$27</f>
        <v>8597.983333333334</v>
      </c>
      <c r="M72" s="100">
        <f>Summary!$C$25+(Summary!$C$26*M43)+Summary!$C$27</f>
        <v>8597.983333333334</v>
      </c>
      <c r="N72" s="100">
        <f>Summary!$C$25+(Summary!$C$26*N43)+Summary!$C$27</f>
        <v>8597.983333333334</v>
      </c>
      <c r="O72" s="100">
        <f>Summary!$C$25+(Summary!$C$26*O43)+Summary!$C$27</f>
        <v>8597.983333333334</v>
      </c>
      <c r="P72" s="100">
        <f>Summary!$C$25+(Summary!$C$26*P43)+Summary!$C$27</f>
        <v>8597.983333333334</v>
      </c>
      <c r="Q72" s="100">
        <f>Summary!$C$25+(Summary!$C$26*Q43)+Summary!$C$27</f>
        <v>9872.983333333334</v>
      </c>
      <c r="R72" s="100">
        <f>Summary!$C$25+(Summary!$C$26*R43)+Summary!$C$27</f>
        <v>9872.983333333334</v>
      </c>
      <c r="S72" s="100">
        <f>Summary!$C$25+(Summary!$C$26*S43)+Summary!$C$27</f>
        <v>9872.983333333334</v>
      </c>
      <c r="T72" s="100">
        <f>Summary!$C$25+(Summary!$C$26*T43)+Summary!$C$27</f>
        <v>9872.983333333334</v>
      </c>
      <c r="U72" s="100">
        <f>Summary!$C$25+(Summary!$C$26*U43)+Summary!$C$27</f>
        <v>9872.983333333334</v>
      </c>
      <c r="V72" s="100">
        <f>Summary!$C$25+(Summary!$C$26*V43)+Summary!$C$27</f>
        <v>9872.983333333334</v>
      </c>
      <c r="W72" s="100">
        <f>Summary!$C$25+(Summary!$C$26*W43)+Summary!$C$27</f>
        <v>9872.983333333334</v>
      </c>
      <c r="X72" s="100">
        <f>Summary!$C$25+(Summary!$C$26*X43)+Summary!$C$27</f>
        <v>9872.983333333334</v>
      </c>
      <c r="Y72" s="100">
        <f>Summary!$C$25+(Summary!$C$26*Y43)+Summary!$C$27</f>
        <v>9872.983333333334</v>
      </c>
      <c r="Z72" s="100">
        <f>Summary!$C$25+(Summary!$C$26*Z43)+Summary!$C$27</f>
        <v>9872.983333333334</v>
      </c>
      <c r="AA72" s="100">
        <f>Summary!$C$25+(Summary!$C$26*AA43)+Summary!$C$27</f>
        <v>9872.983333333334</v>
      </c>
      <c r="AB72" s="100">
        <f>Summary!$C$25+(Summary!$C$26*AB43)+Summary!$C$27</f>
        <v>9872.983333333334</v>
      </c>
      <c r="AC72" s="100">
        <f>Summary!$C$25+(Summary!$C$26*AC43)+Summary!$C$27</f>
        <v>9872.983333333334</v>
      </c>
      <c r="AD72" s="100">
        <f>Summary!$C$25+(Summary!$C$26*AD43)+Summary!$C$27</f>
        <v>9872.983333333334</v>
      </c>
      <c r="AE72" s="100">
        <f>Summary!$C$25+(Summary!$C$26*AE43)+Summary!$C$27</f>
        <v>9872.983333333334</v>
      </c>
      <c r="AF72" s="100">
        <f>Summary!$C$25+(Summary!$C$26*AF43)+Summary!$C$27</f>
        <v>9872.983333333334</v>
      </c>
      <c r="AG72" s="100">
        <f>Summary!$C$25+(Summary!$C$26*AG43)+Summary!$C$27</f>
        <v>9872.983333333334</v>
      </c>
      <c r="AH72" s="100">
        <f>Summary!$C$25+(Summary!$C$26*AH43)+Summary!$C$27</f>
        <v>9872.983333333334</v>
      </c>
      <c r="AI72" s="100">
        <f>Summary!$C$25+(Summary!$C$26*AI43)+Summary!$C$27</f>
        <v>9872.983333333334</v>
      </c>
      <c r="AJ72" s="100">
        <f>Summary!$C$25+(Summary!$C$26*AJ43)+Summary!$C$27</f>
        <v>9872.983333333334</v>
      </c>
      <c r="AK72" s="100">
        <f>Summary!$C$25+(Summary!$C$26*AK43)+Summary!$C$27</f>
        <v>9872.983333333334</v>
      </c>
      <c r="AL72" s="100">
        <f>Summary!$C$25+(Summary!$C$26*AL43)+Summary!$C$27</f>
        <v>9872.983333333334</v>
      </c>
      <c r="AM72" s="100">
        <f>Summary!$C$25+(Summary!$C$26*AM43)+Summary!$C$27</f>
        <v>9872.983333333334</v>
      </c>
      <c r="AN72" s="100">
        <f>Summary!$C$25+(Summary!$C$26*AN43)+Summary!$C$27</f>
        <v>9872.983333333334</v>
      </c>
      <c r="AO72" s="100">
        <f>Summary!$C$25+(Summary!$C$26*AO43)+Summary!$C$27</f>
        <v>9872.983333333334</v>
      </c>
      <c r="AP72" s="100">
        <f>Summary!$C$25+(Summary!$C$26*AP43)+Summary!$C$27</f>
        <v>9872.983333333334</v>
      </c>
      <c r="AQ72" s="100">
        <f>Summary!$C$25+(Summary!$C$26*AQ43)+Summary!$C$27</f>
        <v>9872.983333333334</v>
      </c>
      <c r="AR72" s="100">
        <f>Summary!$C$25+(Summary!$C$26*AR43)+Summary!$C$27</f>
        <v>9872.983333333334</v>
      </c>
      <c r="AS72" s="100">
        <f>Summary!$C$25+(Summary!$C$26*AS43)+Summary!$C$27</f>
        <v>9872.983333333334</v>
      </c>
      <c r="AT72" s="100">
        <f>Summary!$C$25+(Summary!$C$26*AT43)+Summary!$C$27</f>
        <v>9872.983333333334</v>
      </c>
      <c r="AU72" s="100">
        <f>Summary!$C$25+(Summary!$C$26*AU43)+Summary!$C$27</f>
        <v>9872.983333333334</v>
      </c>
      <c r="AV72" s="100">
        <f>Summary!$C$25+(Summary!$C$26*AV43)+Summary!$C$27</f>
        <v>9872.983333333334</v>
      </c>
      <c r="AW72" s="100">
        <f>Summary!$C$25+(Summary!$C$26*AW43)+Summary!$C$27</f>
        <v>9872.983333333334</v>
      </c>
      <c r="AX72" s="100">
        <f>Summary!$C$25+(Summary!$C$26*AX43)+Summary!$C$27</f>
        <v>9872.983333333334</v>
      </c>
      <c r="AY72" s="100">
        <f>Summary!$C$25+(Summary!$C$26*AY43)+Summary!$C$27</f>
        <v>9872.983333333334</v>
      </c>
      <c r="AZ72" s="100">
        <f>Summary!$C$25+(Summary!$C$26*AZ43)+Summary!$C$27</f>
        <v>9872.983333333334</v>
      </c>
      <c r="BA72" s="100">
        <f>Summary!$C$25+(Summary!$C$26*BA43)+Summary!$C$27</f>
        <v>9872.983333333334</v>
      </c>
      <c r="BB72" s="100">
        <f>Summary!$C$25+(Summary!$C$26*BB43)+Summary!$C$27</f>
        <v>9872.983333333334</v>
      </c>
      <c r="BC72" s="100">
        <f>Summary!$C$25+(Summary!$C$26*BC43)+Summary!$C$27</f>
        <v>9872.983333333334</v>
      </c>
      <c r="BD72" s="100">
        <f>Summary!$C$25+(Summary!$C$26*BD43)+Summary!$C$27</f>
        <v>9872.983333333334</v>
      </c>
      <c r="BE72" s="100">
        <f>Summary!$C$25+(Summary!$C$26*BE43)+Summary!$C$27</f>
        <v>9872.983333333334</v>
      </c>
      <c r="BF72" s="100">
        <f>Summary!$C$25+(Summary!$C$26*BF43)+Summary!$C$27</f>
        <v>9872.983333333334</v>
      </c>
      <c r="BG72" s="100">
        <f>Summary!$C$25+(Summary!$C$26*BG43)+Summary!$C$27</f>
        <v>9872.983333333334</v>
      </c>
      <c r="BH72" s="100">
        <f>Summary!$C$25+(Summary!$C$26*BH43)+Summary!$C$27</f>
        <v>9872.983333333334</v>
      </c>
      <c r="BI72" s="100">
        <f>Summary!$C$25+(Summary!$C$26*BI43)+Summary!$C$27</f>
        <v>9872.983333333334</v>
      </c>
      <c r="BJ72" s="100">
        <f>Summary!$C$25+(Summary!$C$26*BJ43)+Summary!$C$27</f>
        <v>9872.983333333334</v>
      </c>
      <c r="BK72" s="100">
        <f>Summary!$C$25+(Summary!$C$26*BK43)+Summary!$C$27</f>
        <v>9872.983333333334</v>
      </c>
      <c r="BL72" s="100">
        <f>Summary!$C$25+(Summary!$C$26*BL43)+Summary!$C$27</f>
        <v>9872.983333333334</v>
      </c>
      <c r="BM72" s="97"/>
    </row>
    <row r="73" spans="1:65" s="101" customFormat="1" ht="15">
      <c r="A73" s="98" t="s">
        <v>237</v>
      </c>
      <c r="B73" s="98"/>
      <c r="C73" s="99"/>
      <c r="D73" s="99"/>
      <c r="E73" s="99"/>
      <c r="F73" s="99"/>
      <c r="G73" s="100"/>
      <c r="H73" s="100"/>
      <c r="I73" s="100"/>
      <c r="J73" s="100"/>
      <c r="K73" s="100"/>
      <c r="L73" s="100"/>
      <c r="M73" s="100"/>
      <c r="N73" s="100">
        <f>Summary!$C$25+(Summary!$C$26*N44)+Summary!$C$27</f>
        <v>8597.983333333334</v>
      </c>
      <c r="O73" s="100">
        <f>Summary!$C$25+(Summary!$C$26*O44)+Summary!$C$27</f>
        <v>8597.983333333334</v>
      </c>
      <c r="P73" s="100">
        <f>Summary!$C$25+(Summary!$C$26*P44)+Summary!$C$27</f>
        <v>8597.983333333334</v>
      </c>
      <c r="Q73" s="100">
        <f>Summary!$C$25+(Summary!$C$26*Q44)+Summary!$C$27</f>
        <v>8597.983333333334</v>
      </c>
      <c r="R73" s="100">
        <f>Summary!$C$25+(Summary!$C$26*R44)+Summary!$C$27</f>
        <v>8597.983333333334</v>
      </c>
      <c r="S73" s="100">
        <f>Summary!$C$25+(Summary!$C$26*S44)+Summary!$C$27</f>
        <v>8597.983333333334</v>
      </c>
      <c r="T73" s="100">
        <f>Summary!$C$25+(Summary!$C$26*T44)+Summary!$C$27</f>
        <v>9872.983333333334</v>
      </c>
      <c r="U73" s="100">
        <f>Summary!$C$25+(Summary!$C$26*U44)+Summary!$C$27</f>
        <v>9872.983333333334</v>
      </c>
      <c r="V73" s="100">
        <f>Summary!$C$25+(Summary!$C$26*V44)+Summary!$C$27</f>
        <v>9872.983333333334</v>
      </c>
      <c r="W73" s="100">
        <f>Summary!$C$25+(Summary!$C$26*W44)+Summary!$C$27</f>
        <v>9872.983333333334</v>
      </c>
      <c r="X73" s="100">
        <f>Summary!$C$25+(Summary!$C$26*X44)+Summary!$C$27</f>
        <v>9872.983333333334</v>
      </c>
      <c r="Y73" s="100">
        <f>Summary!$C$25+(Summary!$C$26*Y44)+Summary!$C$27</f>
        <v>9872.983333333334</v>
      </c>
      <c r="Z73" s="100">
        <f>Summary!$C$25+(Summary!$C$26*Z44)+Summary!$C$27</f>
        <v>9872.983333333334</v>
      </c>
      <c r="AA73" s="100">
        <f>Summary!$C$25+(Summary!$C$26*AA44)+Summary!$C$27</f>
        <v>9872.983333333334</v>
      </c>
      <c r="AB73" s="100">
        <f>Summary!$C$25+(Summary!$C$26*AB44)+Summary!$C$27</f>
        <v>9872.983333333334</v>
      </c>
      <c r="AC73" s="100">
        <f>Summary!$C$25+(Summary!$C$26*AC44)+Summary!$C$27</f>
        <v>9872.983333333334</v>
      </c>
      <c r="AD73" s="100">
        <f>Summary!$C$25+(Summary!$C$26*AD44)+Summary!$C$27</f>
        <v>9872.983333333334</v>
      </c>
      <c r="AE73" s="100">
        <f>Summary!$C$25+(Summary!$C$26*AE44)+Summary!$C$27</f>
        <v>9872.983333333334</v>
      </c>
      <c r="AF73" s="100">
        <f>Summary!$C$25+(Summary!$C$26*AF44)+Summary!$C$27</f>
        <v>9872.983333333334</v>
      </c>
      <c r="AG73" s="100">
        <f>Summary!$C$25+(Summary!$C$26*AG44)+Summary!$C$27</f>
        <v>9872.983333333334</v>
      </c>
      <c r="AH73" s="100">
        <f>Summary!$C$25+(Summary!$C$26*AH44)+Summary!$C$27</f>
        <v>9872.983333333334</v>
      </c>
      <c r="AI73" s="100">
        <f>Summary!$C$25+(Summary!$C$26*AI44)+Summary!$C$27</f>
        <v>9872.983333333334</v>
      </c>
      <c r="AJ73" s="100">
        <f>Summary!$C$25+(Summary!$C$26*AJ44)+Summary!$C$27</f>
        <v>9872.983333333334</v>
      </c>
      <c r="AK73" s="100">
        <f>Summary!$C$25+(Summary!$C$26*AK44)+Summary!$C$27</f>
        <v>9872.983333333334</v>
      </c>
      <c r="AL73" s="100">
        <f>Summary!$C$25+(Summary!$C$26*AL44)+Summary!$C$27</f>
        <v>9872.983333333334</v>
      </c>
      <c r="AM73" s="100">
        <f>Summary!$C$25+(Summary!$C$26*AM44)+Summary!$C$27</f>
        <v>9872.983333333334</v>
      </c>
      <c r="AN73" s="100">
        <f>Summary!$C$25+(Summary!$C$26*AN44)+Summary!$C$27</f>
        <v>9872.983333333334</v>
      </c>
      <c r="AO73" s="100">
        <f>Summary!$C$25+(Summary!$C$26*AO44)+Summary!$C$27</f>
        <v>9872.983333333334</v>
      </c>
      <c r="AP73" s="100">
        <f>Summary!$C$25+(Summary!$C$26*AP44)+Summary!$C$27</f>
        <v>9872.983333333334</v>
      </c>
      <c r="AQ73" s="100">
        <f>Summary!$C$25+(Summary!$C$26*AQ44)+Summary!$C$27</f>
        <v>9872.983333333334</v>
      </c>
      <c r="AR73" s="100">
        <f>Summary!$C$25+(Summary!$C$26*AR44)+Summary!$C$27</f>
        <v>9872.983333333334</v>
      </c>
      <c r="AS73" s="100">
        <f>Summary!$C$25+(Summary!$C$26*AS44)+Summary!$C$27</f>
        <v>9872.983333333334</v>
      </c>
      <c r="AT73" s="100">
        <f>Summary!$C$25+(Summary!$C$26*AT44)+Summary!$C$27</f>
        <v>9872.983333333334</v>
      </c>
      <c r="AU73" s="100">
        <f>Summary!$C$25+(Summary!$C$26*AU44)+Summary!$C$27</f>
        <v>9872.983333333334</v>
      </c>
      <c r="AV73" s="100">
        <f>Summary!$C$25+(Summary!$C$26*AV44)+Summary!$C$27</f>
        <v>9872.983333333334</v>
      </c>
      <c r="AW73" s="100">
        <f>Summary!$C$25+(Summary!$C$26*AW44)+Summary!$C$27</f>
        <v>9872.983333333334</v>
      </c>
      <c r="AX73" s="100">
        <f>Summary!$C$25+(Summary!$C$26*AX44)+Summary!$C$27</f>
        <v>9872.983333333334</v>
      </c>
      <c r="AY73" s="100">
        <f>Summary!$C$25+(Summary!$C$26*AY44)+Summary!$C$27</f>
        <v>9872.983333333334</v>
      </c>
      <c r="AZ73" s="100">
        <f>Summary!$C$25+(Summary!$C$26*AZ44)+Summary!$C$27</f>
        <v>9872.983333333334</v>
      </c>
      <c r="BA73" s="100">
        <f>Summary!$C$25+(Summary!$C$26*BA44)+Summary!$C$27</f>
        <v>9872.983333333334</v>
      </c>
      <c r="BB73" s="100">
        <f>Summary!$C$25+(Summary!$C$26*BB44)+Summary!$C$27</f>
        <v>9872.983333333334</v>
      </c>
      <c r="BC73" s="100">
        <f>Summary!$C$25+(Summary!$C$26*BC44)+Summary!$C$27</f>
        <v>9872.983333333334</v>
      </c>
      <c r="BD73" s="100">
        <f>Summary!$C$25+(Summary!$C$26*BD44)+Summary!$C$27</f>
        <v>9872.983333333334</v>
      </c>
      <c r="BE73" s="100">
        <f>Summary!$C$25+(Summary!$C$26*BE44)+Summary!$C$27</f>
        <v>9872.983333333334</v>
      </c>
      <c r="BF73" s="100">
        <f>Summary!$C$25+(Summary!$C$26*BF44)+Summary!$C$27</f>
        <v>9872.983333333334</v>
      </c>
      <c r="BG73" s="100">
        <f>Summary!$C$25+(Summary!$C$26*BG44)+Summary!$C$27</f>
        <v>9872.983333333334</v>
      </c>
      <c r="BH73" s="100">
        <f>Summary!$C$25+(Summary!$C$26*BH44)+Summary!$C$27</f>
        <v>9872.983333333334</v>
      </c>
      <c r="BI73" s="100">
        <f>Summary!$C$25+(Summary!$C$26*BI44)+Summary!$C$27</f>
        <v>9872.983333333334</v>
      </c>
      <c r="BJ73" s="100">
        <f>Summary!$C$25+(Summary!$C$26*BJ44)+Summary!$C$27</f>
        <v>9872.983333333334</v>
      </c>
      <c r="BK73" s="100">
        <f>Summary!$C$25+(Summary!$C$26*BK44)+Summary!$C$27</f>
        <v>9872.983333333334</v>
      </c>
      <c r="BL73" s="100">
        <f>Summary!$C$25+(Summary!$C$26*BL44)+Summary!$C$27</f>
        <v>9872.983333333334</v>
      </c>
      <c r="BM73" s="97"/>
    </row>
    <row r="74" spans="1:65" s="101" customFormat="1" ht="15">
      <c r="A74" s="98" t="s">
        <v>316</v>
      </c>
      <c r="B74" s="98"/>
      <c r="C74" s="99"/>
      <c r="D74" s="99"/>
      <c r="E74" s="99"/>
      <c r="F74" s="99"/>
      <c r="G74" s="100"/>
      <c r="H74" s="100"/>
      <c r="I74" s="100"/>
      <c r="J74" s="100"/>
      <c r="K74" s="100"/>
      <c r="L74" s="100"/>
      <c r="M74" s="100"/>
      <c r="N74" s="100">
        <f>Summary!$C$38/12</f>
        <v>4166.666666666667</v>
      </c>
      <c r="O74" s="100">
        <f>Summary!$C$38/12</f>
        <v>4166.666666666667</v>
      </c>
      <c r="P74" s="100">
        <f>Summary!$C$38/12</f>
        <v>4166.666666666667</v>
      </c>
      <c r="Q74" s="100">
        <f>Summary!$C$38/12</f>
        <v>4166.666666666667</v>
      </c>
      <c r="R74" s="100">
        <f>Summary!$C$38/12</f>
        <v>4166.666666666667</v>
      </c>
      <c r="S74" s="100">
        <f>Summary!$C$38/12</f>
        <v>4166.666666666667</v>
      </c>
      <c r="T74" s="100">
        <f>Summary!$C$38/12</f>
        <v>4166.666666666667</v>
      </c>
      <c r="U74" s="100">
        <f>Summary!$C$38/12</f>
        <v>4166.666666666667</v>
      </c>
      <c r="V74" s="100">
        <f>Summary!$C$38/12</f>
        <v>4166.666666666667</v>
      </c>
      <c r="W74" s="100">
        <f>Summary!$C$38/12</f>
        <v>4166.666666666667</v>
      </c>
      <c r="X74" s="100">
        <f>Summary!$C$38/12</f>
        <v>4166.666666666667</v>
      </c>
      <c r="Y74" s="100">
        <f>Summary!$C$38/12</f>
        <v>4166.666666666667</v>
      </c>
      <c r="Z74" s="100">
        <f>Summary!$C$38/12</f>
        <v>4166.666666666667</v>
      </c>
      <c r="AA74" s="100">
        <f>Summary!$C$38/12</f>
        <v>4166.666666666667</v>
      </c>
      <c r="AB74" s="100">
        <f>Summary!$C$38/12</f>
        <v>4166.666666666667</v>
      </c>
      <c r="AC74" s="100">
        <f>Summary!$C$38/12</f>
        <v>4166.666666666667</v>
      </c>
      <c r="AD74" s="100">
        <f>Summary!$C$38/12</f>
        <v>4166.666666666667</v>
      </c>
      <c r="AE74" s="100">
        <f>Summary!$C$38/12</f>
        <v>4166.666666666667</v>
      </c>
      <c r="AF74" s="100">
        <f>Summary!$C$38/12</f>
        <v>4166.666666666667</v>
      </c>
      <c r="AG74" s="100">
        <f>Summary!$C$38/12</f>
        <v>4166.666666666667</v>
      </c>
      <c r="AH74" s="100">
        <f>Summary!$C$38/12</f>
        <v>4166.666666666667</v>
      </c>
      <c r="AI74" s="100">
        <f>Summary!$C$38/12</f>
        <v>4166.666666666667</v>
      </c>
      <c r="AJ74" s="100">
        <f>Summary!$C$38/12</f>
        <v>4166.666666666667</v>
      </c>
      <c r="AK74" s="100">
        <f>Summary!$C$38/12</f>
        <v>4166.666666666667</v>
      </c>
      <c r="AL74" s="100">
        <f>Summary!$C$38/12</f>
        <v>4166.666666666667</v>
      </c>
      <c r="AM74" s="100">
        <f>Summary!$C$38/12</f>
        <v>4166.666666666667</v>
      </c>
      <c r="AN74" s="100">
        <f>Summary!$C$38/12</f>
        <v>4166.666666666667</v>
      </c>
      <c r="AO74" s="100">
        <f>Summary!$C$38/12</f>
        <v>4166.666666666667</v>
      </c>
      <c r="AP74" s="100">
        <f>Summary!$C$38/12</f>
        <v>4166.666666666667</v>
      </c>
      <c r="AQ74" s="100">
        <f>Summary!$C$38/12</f>
        <v>4166.666666666667</v>
      </c>
      <c r="AR74" s="100">
        <f>Summary!$C$38/12</f>
        <v>4166.666666666667</v>
      </c>
      <c r="AS74" s="100">
        <f>Summary!$C$38/12</f>
        <v>4166.666666666667</v>
      </c>
      <c r="AT74" s="100">
        <f>Summary!$C$38/12</f>
        <v>4166.666666666667</v>
      </c>
      <c r="AU74" s="100">
        <f>Summary!$C$38/12</f>
        <v>4166.666666666667</v>
      </c>
      <c r="AV74" s="100">
        <f>Summary!$C$38/12</f>
        <v>4166.666666666667</v>
      </c>
      <c r="AW74" s="100">
        <f>Summary!$C$38/12</f>
        <v>4166.666666666667</v>
      </c>
      <c r="AX74" s="100">
        <f>Summary!$C$38/12</f>
        <v>4166.666666666667</v>
      </c>
      <c r="AY74" s="100">
        <f>Summary!$C$38/12</f>
        <v>4166.666666666667</v>
      </c>
      <c r="AZ74" s="100">
        <f>Summary!$C$38/12</f>
        <v>4166.666666666667</v>
      </c>
      <c r="BA74" s="100">
        <f>Summary!$C$38/12</f>
        <v>4166.666666666667</v>
      </c>
      <c r="BB74" s="100">
        <f>Summary!$C$38/12</f>
        <v>4166.666666666667</v>
      </c>
      <c r="BC74" s="100">
        <f>Summary!$C$38/12</f>
        <v>4166.666666666667</v>
      </c>
      <c r="BD74" s="100">
        <f>Summary!$C$38/12</f>
        <v>4166.666666666667</v>
      </c>
      <c r="BE74" s="100">
        <f>Summary!$C$38/12</f>
        <v>4166.666666666667</v>
      </c>
      <c r="BF74" s="100">
        <f>Summary!$C$38/12</f>
        <v>4166.666666666667</v>
      </c>
      <c r="BG74" s="100">
        <f>Summary!$C$38/12</f>
        <v>4166.666666666667</v>
      </c>
      <c r="BH74" s="100">
        <f>Summary!$C$38/12</f>
        <v>4166.666666666667</v>
      </c>
      <c r="BI74" s="100">
        <f>Summary!$C$38/12</f>
        <v>4166.666666666667</v>
      </c>
      <c r="BJ74" s="100">
        <f>Summary!$C$38/12</f>
        <v>4166.666666666667</v>
      </c>
      <c r="BK74" s="100">
        <f>Summary!$C$38/12</f>
        <v>4166.666666666667</v>
      </c>
      <c r="BL74" s="100">
        <f>Summary!$C$38/12</f>
        <v>4166.666666666667</v>
      </c>
      <c r="BM74" s="97"/>
    </row>
    <row r="75" spans="1:77" s="101" customFormat="1" ht="15">
      <c r="A75" s="98" t="s">
        <v>238</v>
      </c>
      <c r="B75" s="98"/>
      <c r="C75" s="99"/>
      <c r="D75" s="99"/>
      <c r="E75" s="99"/>
      <c r="F75" s="99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>
        <f>Summary!$C$25+(Summary!$C$26*Q45)+Summary!$C$27</f>
        <v>8597.983333333334</v>
      </c>
      <c r="R75" s="100">
        <f>Summary!$C$25+(Summary!$C$26*R45)+Summary!$C$27</f>
        <v>8597.983333333334</v>
      </c>
      <c r="S75" s="100">
        <f>Summary!$C$25+(Summary!$C$26*S45)+Summary!$C$27</f>
        <v>8597.983333333334</v>
      </c>
      <c r="T75" s="100">
        <f>Summary!$C$25+(Summary!$C$26*T45)+Summary!$C$27</f>
        <v>8597.983333333334</v>
      </c>
      <c r="U75" s="100">
        <f>Summary!$C$25+(Summary!$C$26*U45)+Summary!$C$27</f>
        <v>8597.983333333334</v>
      </c>
      <c r="V75" s="100">
        <f>Summary!$C$25+(Summary!$C$26*V45)+Summary!$C$27</f>
        <v>8597.983333333334</v>
      </c>
      <c r="W75" s="100">
        <f>Summary!$C$25+(Summary!$C$26*W45)+Summary!$C$27</f>
        <v>9872.983333333334</v>
      </c>
      <c r="X75" s="100">
        <f>Summary!$C$25+(Summary!$C$26*X45)+Summary!$C$27</f>
        <v>9872.983333333334</v>
      </c>
      <c r="Y75" s="100">
        <f>Summary!$C$25+(Summary!$C$26*Y45)+Summary!$C$27</f>
        <v>9872.983333333334</v>
      </c>
      <c r="Z75" s="100">
        <f>Summary!$C$25+(Summary!$C$26*Z45)+Summary!$C$27</f>
        <v>9872.983333333334</v>
      </c>
      <c r="AA75" s="100">
        <f>Summary!$C$25+(Summary!$C$26*AA45)+Summary!$C$27</f>
        <v>9872.983333333334</v>
      </c>
      <c r="AB75" s="100">
        <f>Summary!$C$25+(Summary!$C$26*AB45)+Summary!$C$27</f>
        <v>9872.983333333334</v>
      </c>
      <c r="AC75" s="100">
        <f>Summary!$C$25+(Summary!$C$26*AC45)+Summary!$C$27</f>
        <v>9872.983333333334</v>
      </c>
      <c r="AD75" s="100">
        <f>Summary!$C$25+(Summary!$C$26*AD45)+Summary!$C$27</f>
        <v>9872.983333333334</v>
      </c>
      <c r="AE75" s="100">
        <f>Summary!$C$25+(Summary!$C$26*AE45)+Summary!$C$27</f>
        <v>9872.983333333334</v>
      </c>
      <c r="AF75" s="100">
        <f>Summary!$C$25+(Summary!$C$26*AF45)+Summary!$C$27</f>
        <v>9872.983333333334</v>
      </c>
      <c r="AG75" s="100">
        <f>Summary!$C$25+(Summary!$C$26*AG45)+Summary!$C$27</f>
        <v>9872.983333333334</v>
      </c>
      <c r="AH75" s="100">
        <f>Summary!$C$25+(Summary!$C$26*AH45)+Summary!$C$27</f>
        <v>9872.983333333334</v>
      </c>
      <c r="AI75" s="100">
        <f>Summary!$C$25+(Summary!$C$26*AI45)+Summary!$C$27</f>
        <v>9872.983333333334</v>
      </c>
      <c r="AJ75" s="100">
        <f>Summary!$C$25+(Summary!$C$26*AJ45)+Summary!$C$27</f>
        <v>9872.983333333334</v>
      </c>
      <c r="AK75" s="100">
        <f>Summary!$C$25+(Summary!$C$26*AK45)+Summary!$C$27</f>
        <v>9872.983333333334</v>
      </c>
      <c r="AL75" s="100">
        <f>Summary!$C$25+(Summary!$C$26*AL45)+Summary!$C$27</f>
        <v>9872.983333333334</v>
      </c>
      <c r="AM75" s="100">
        <f>Summary!$C$25+(Summary!$C$26*AM45)+Summary!$C$27</f>
        <v>9872.983333333334</v>
      </c>
      <c r="AN75" s="100">
        <f>Summary!$C$25+(Summary!$C$26*AN45)+Summary!$C$27</f>
        <v>9872.983333333334</v>
      </c>
      <c r="AO75" s="100">
        <f>Summary!$C$25+(Summary!$C$26*AO45)+Summary!$C$27</f>
        <v>9872.983333333334</v>
      </c>
      <c r="AP75" s="100">
        <f>Summary!$C$25+(Summary!$C$26*AP45)+Summary!$C$27</f>
        <v>9872.983333333334</v>
      </c>
      <c r="AQ75" s="100">
        <f>Summary!$C$25+(Summary!$C$26*AQ45)+Summary!$C$27</f>
        <v>9872.983333333334</v>
      </c>
      <c r="AR75" s="100">
        <f>Summary!$C$25+(Summary!$C$26*AR45)+Summary!$C$27</f>
        <v>9872.983333333334</v>
      </c>
      <c r="AS75" s="100">
        <f>Summary!$C$25+(Summary!$C$26*AS45)+Summary!$C$27</f>
        <v>9872.983333333334</v>
      </c>
      <c r="AT75" s="100">
        <f>Summary!$C$25+(Summary!$C$26*AT45)+Summary!$C$27</f>
        <v>9872.983333333334</v>
      </c>
      <c r="AU75" s="100">
        <f>Summary!$C$25+(Summary!$C$26*AU45)+Summary!$C$27</f>
        <v>9872.983333333334</v>
      </c>
      <c r="AV75" s="100">
        <f>Summary!$C$25+(Summary!$C$26*AV45)+Summary!$C$27</f>
        <v>9872.983333333334</v>
      </c>
      <c r="AW75" s="100">
        <f>Summary!$C$25+(Summary!$C$26*AW45)+Summary!$C$27</f>
        <v>9872.983333333334</v>
      </c>
      <c r="AX75" s="100">
        <f>Summary!$C$25+(Summary!$C$26*AX45)+Summary!$C$27</f>
        <v>9872.983333333334</v>
      </c>
      <c r="AY75" s="100">
        <f>Summary!$C$25+(Summary!$C$26*AY45)+Summary!$C$27</f>
        <v>9872.983333333334</v>
      </c>
      <c r="AZ75" s="100">
        <f>Summary!$C$25+(Summary!$C$26*AZ45)+Summary!$C$27</f>
        <v>9872.983333333334</v>
      </c>
      <c r="BA75" s="100">
        <f>Summary!$C$25+(Summary!$C$26*BA45)+Summary!$C$27</f>
        <v>9872.983333333334</v>
      </c>
      <c r="BB75" s="100">
        <f>Summary!$C$25+(Summary!$C$26*BB45)+Summary!$C$27</f>
        <v>9872.983333333334</v>
      </c>
      <c r="BC75" s="100">
        <f>Summary!$C$25+(Summary!$C$26*BC45)+Summary!$C$27</f>
        <v>9872.983333333334</v>
      </c>
      <c r="BD75" s="100">
        <f>Summary!$C$25+(Summary!$C$26*BD45)+Summary!$C$27</f>
        <v>9872.983333333334</v>
      </c>
      <c r="BE75" s="100">
        <f>Summary!$C$25+(Summary!$C$26*BE45)+Summary!$C$27</f>
        <v>9872.983333333334</v>
      </c>
      <c r="BF75" s="100">
        <f>Summary!$C$25+(Summary!$C$26*BF45)+Summary!$C$27</f>
        <v>9872.983333333334</v>
      </c>
      <c r="BG75" s="100">
        <f>Summary!$C$25+(Summary!$C$26*BG45)+Summary!$C$27</f>
        <v>9872.983333333334</v>
      </c>
      <c r="BH75" s="100">
        <f>Summary!$C$25+(Summary!$C$26*BH45)+Summary!$C$27</f>
        <v>9872.983333333334</v>
      </c>
      <c r="BI75" s="100">
        <f>Summary!$C$25+(Summary!$C$26*BI45)+Summary!$C$27</f>
        <v>9872.983333333334</v>
      </c>
      <c r="BJ75" s="100">
        <f>Summary!$C$25+(Summary!$C$26*BJ45)+Summary!$C$27</f>
        <v>9872.983333333334</v>
      </c>
      <c r="BK75" s="100">
        <f>Summary!$C$25+(Summary!$C$26*BK45)+Summary!$C$27</f>
        <v>9872.983333333334</v>
      </c>
      <c r="BL75" s="100">
        <f>Summary!$C$25+(Summary!$C$26*BL45)+Summary!$C$27</f>
        <v>9872.983333333334</v>
      </c>
      <c r="BM75" s="97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</row>
    <row r="76" spans="1:77" s="101" customFormat="1" ht="15">
      <c r="A76" s="98" t="s">
        <v>239</v>
      </c>
      <c r="B76" s="98"/>
      <c r="C76" s="99"/>
      <c r="D76" s="99"/>
      <c r="E76" s="99"/>
      <c r="F76" s="99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>
        <f>Summary!$C$25+(Summary!$C$26*T46)+Summary!$C$27</f>
        <v>8597.983333333334</v>
      </c>
      <c r="U76" s="100">
        <f>Summary!$C$25+(Summary!$C$26*U46)+Summary!$C$27</f>
        <v>8597.983333333334</v>
      </c>
      <c r="V76" s="100">
        <f>Summary!$C$25+(Summary!$C$26*V46)+Summary!$C$27</f>
        <v>8597.983333333334</v>
      </c>
      <c r="W76" s="100">
        <f>Summary!$C$25+(Summary!$C$26*W46)+Summary!$C$27</f>
        <v>8597.983333333334</v>
      </c>
      <c r="X76" s="100">
        <f>Summary!$C$25+(Summary!$C$26*X46)+Summary!$C$27</f>
        <v>8597.983333333334</v>
      </c>
      <c r="Y76" s="100">
        <f>Summary!$C$25+(Summary!$C$26*Y46)+Summary!$C$27</f>
        <v>8597.983333333334</v>
      </c>
      <c r="Z76" s="100">
        <f>Summary!$C$25+(Summary!$C$26*Z46)+Summary!$C$27</f>
        <v>9872.983333333334</v>
      </c>
      <c r="AA76" s="100">
        <f>Summary!$C$25+(Summary!$C$26*AA46)+Summary!$C$27</f>
        <v>9872.983333333334</v>
      </c>
      <c r="AB76" s="100">
        <f>Summary!$C$25+(Summary!$C$26*AB46)+Summary!$C$27</f>
        <v>9872.983333333334</v>
      </c>
      <c r="AC76" s="100">
        <f>Summary!$C$25+(Summary!$C$26*AC46)+Summary!$C$27</f>
        <v>9872.983333333334</v>
      </c>
      <c r="AD76" s="100">
        <f>Summary!$C$25+(Summary!$C$26*AD46)+Summary!$C$27</f>
        <v>9872.983333333334</v>
      </c>
      <c r="AE76" s="100">
        <f>Summary!$C$25+(Summary!$C$26*AE46)+Summary!$C$27</f>
        <v>9872.983333333334</v>
      </c>
      <c r="AF76" s="100">
        <f>Summary!$C$25+(Summary!$C$26*AF46)+Summary!$C$27</f>
        <v>9872.983333333334</v>
      </c>
      <c r="AG76" s="100">
        <f>Summary!$C$25+(Summary!$C$26*AG46)+Summary!$C$27</f>
        <v>9872.983333333334</v>
      </c>
      <c r="AH76" s="100">
        <f>Summary!$C$25+(Summary!$C$26*AH46)+Summary!$C$27</f>
        <v>9872.983333333334</v>
      </c>
      <c r="AI76" s="100">
        <f>Summary!$C$25+(Summary!$C$26*AI46)+Summary!$C$27</f>
        <v>9872.983333333334</v>
      </c>
      <c r="AJ76" s="100">
        <f>Summary!$C$25+(Summary!$C$26*AJ46)+Summary!$C$27</f>
        <v>9872.983333333334</v>
      </c>
      <c r="AK76" s="100">
        <f>Summary!$C$25+(Summary!$C$26*AK46)+Summary!$C$27</f>
        <v>9872.983333333334</v>
      </c>
      <c r="AL76" s="100">
        <f>Summary!$C$25+(Summary!$C$26*AL46)+Summary!$C$27</f>
        <v>9872.983333333334</v>
      </c>
      <c r="AM76" s="100">
        <f>Summary!$C$25+(Summary!$C$26*AM46)+Summary!$C$27</f>
        <v>9872.983333333334</v>
      </c>
      <c r="AN76" s="100">
        <f>Summary!$C$25+(Summary!$C$26*AN46)+Summary!$C$27</f>
        <v>9872.983333333334</v>
      </c>
      <c r="AO76" s="100">
        <f>Summary!$C$25+(Summary!$C$26*AO46)+Summary!$C$27</f>
        <v>9872.983333333334</v>
      </c>
      <c r="AP76" s="100">
        <f>Summary!$C$25+(Summary!$C$26*AP46)+Summary!$C$27</f>
        <v>9872.983333333334</v>
      </c>
      <c r="AQ76" s="100">
        <f>Summary!$C$25+(Summary!$C$26*AQ46)+Summary!$C$27</f>
        <v>9872.983333333334</v>
      </c>
      <c r="AR76" s="100">
        <f>Summary!$C$25+(Summary!$C$26*AR46)+Summary!$C$27</f>
        <v>9872.983333333334</v>
      </c>
      <c r="AS76" s="100">
        <f>Summary!$C$25+(Summary!$C$26*AS46)+Summary!$C$27</f>
        <v>9872.983333333334</v>
      </c>
      <c r="AT76" s="100">
        <f>Summary!$C$25+(Summary!$C$26*AT46)+Summary!$C$27</f>
        <v>9872.983333333334</v>
      </c>
      <c r="AU76" s="100">
        <f>Summary!$C$25+(Summary!$C$26*AU46)+Summary!$C$27</f>
        <v>9872.983333333334</v>
      </c>
      <c r="AV76" s="100">
        <f>Summary!$C$25+(Summary!$C$26*AV46)+Summary!$C$27</f>
        <v>9872.983333333334</v>
      </c>
      <c r="AW76" s="100">
        <f>Summary!$C$25+(Summary!$C$26*AW46)+Summary!$C$27</f>
        <v>9872.983333333334</v>
      </c>
      <c r="AX76" s="100">
        <f>Summary!$C$25+(Summary!$C$26*AX46)+Summary!$C$27</f>
        <v>9872.983333333334</v>
      </c>
      <c r="AY76" s="100">
        <f>Summary!$C$25+(Summary!$C$26*AY46)+Summary!$C$27</f>
        <v>9872.983333333334</v>
      </c>
      <c r="AZ76" s="100">
        <f>Summary!$C$25+(Summary!$C$26*AZ46)+Summary!$C$27</f>
        <v>9872.983333333334</v>
      </c>
      <c r="BA76" s="100">
        <f>Summary!$C$25+(Summary!$C$26*BA46)+Summary!$C$27</f>
        <v>9872.983333333334</v>
      </c>
      <c r="BB76" s="100">
        <f>Summary!$C$25+(Summary!$C$26*BB46)+Summary!$C$27</f>
        <v>9872.983333333334</v>
      </c>
      <c r="BC76" s="100">
        <f>Summary!$C$25+(Summary!$C$26*BC46)+Summary!$C$27</f>
        <v>9872.983333333334</v>
      </c>
      <c r="BD76" s="100">
        <f>Summary!$C$25+(Summary!$C$26*BD46)+Summary!$C$27</f>
        <v>9872.983333333334</v>
      </c>
      <c r="BE76" s="100">
        <f>Summary!$C$25+(Summary!$C$26*BE46)+Summary!$C$27</f>
        <v>9872.983333333334</v>
      </c>
      <c r="BF76" s="100">
        <f>Summary!$C$25+(Summary!$C$26*BF46)+Summary!$C$27</f>
        <v>9872.983333333334</v>
      </c>
      <c r="BG76" s="100">
        <f>Summary!$C$25+(Summary!$C$26*BG46)+Summary!$C$27</f>
        <v>9872.983333333334</v>
      </c>
      <c r="BH76" s="100">
        <f>Summary!$C$25+(Summary!$C$26*BH46)+Summary!$C$27</f>
        <v>9872.983333333334</v>
      </c>
      <c r="BI76" s="100">
        <f>Summary!$C$25+(Summary!$C$26*BI46)+Summary!$C$27</f>
        <v>9872.983333333334</v>
      </c>
      <c r="BJ76" s="100">
        <f>Summary!$C$25+(Summary!$C$26*BJ46)+Summary!$C$27</f>
        <v>9872.983333333334</v>
      </c>
      <c r="BK76" s="100">
        <f>Summary!$C$25+(Summary!$C$26*BK46)+Summary!$C$27</f>
        <v>9872.983333333334</v>
      </c>
      <c r="BL76" s="100">
        <f>Summary!$C$25+(Summary!$C$26*BL46)+Summary!$C$27</f>
        <v>9872.983333333334</v>
      </c>
      <c r="BM76" s="97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</row>
    <row r="77" spans="1:89" s="101" customFormat="1" ht="15">
      <c r="A77" s="98" t="s">
        <v>240</v>
      </c>
      <c r="B77" s="98"/>
      <c r="C77" s="99"/>
      <c r="D77" s="99"/>
      <c r="E77" s="99"/>
      <c r="F77" s="99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>
        <f>Summary!$C$25+(Summary!$C$26*W47)+Summary!$C$27</f>
        <v>8597.983333333334</v>
      </c>
      <c r="X77" s="100">
        <f>Summary!$C$25+(Summary!$C$26*X47)+Summary!$C$27</f>
        <v>8597.983333333334</v>
      </c>
      <c r="Y77" s="100">
        <f>Summary!$C$25+(Summary!$C$26*Y47)+Summary!$C$27</f>
        <v>8597.983333333334</v>
      </c>
      <c r="Z77" s="100">
        <f>Summary!$C$25+(Summary!$C$26*Z47)+Summary!$C$27</f>
        <v>8597.983333333334</v>
      </c>
      <c r="AA77" s="100">
        <f>Summary!$C$25+(Summary!$C$26*AA47)+Summary!$C$27</f>
        <v>8597.983333333334</v>
      </c>
      <c r="AB77" s="100">
        <f>Summary!$C$25+(Summary!$C$26*AB47)+Summary!$C$27</f>
        <v>8597.983333333334</v>
      </c>
      <c r="AC77" s="100">
        <f>Summary!$C$25+(Summary!$C$26*AC47)+Summary!$C$27</f>
        <v>9872.983333333334</v>
      </c>
      <c r="AD77" s="100">
        <f>Summary!$C$25+(Summary!$C$26*AD47)+Summary!$C$27</f>
        <v>9872.983333333334</v>
      </c>
      <c r="AE77" s="100">
        <f>Summary!$C$25+(Summary!$C$26*AE47)+Summary!$C$27</f>
        <v>9872.983333333334</v>
      </c>
      <c r="AF77" s="100">
        <f>Summary!$C$25+(Summary!$C$26*AF47)+Summary!$C$27</f>
        <v>9872.983333333334</v>
      </c>
      <c r="AG77" s="100">
        <f>Summary!$C$25+(Summary!$C$26*AG47)+Summary!$C$27</f>
        <v>9872.983333333334</v>
      </c>
      <c r="AH77" s="100">
        <f>Summary!$C$25+(Summary!$C$26*AH47)+Summary!$C$27</f>
        <v>9872.983333333334</v>
      </c>
      <c r="AI77" s="100">
        <f>Summary!$C$25+(Summary!$C$26*AI47)+Summary!$C$27</f>
        <v>9872.983333333334</v>
      </c>
      <c r="AJ77" s="100">
        <f>Summary!$C$25+(Summary!$C$26*AJ47)+Summary!$C$27</f>
        <v>9872.983333333334</v>
      </c>
      <c r="AK77" s="100">
        <f>Summary!$C$25+(Summary!$C$26*AK47)+Summary!$C$27</f>
        <v>9872.983333333334</v>
      </c>
      <c r="AL77" s="100">
        <f>Summary!$C$25+(Summary!$C$26*AL47)+Summary!$C$27</f>
        <v>9872.983333333334</v>
      </c>
      <c r="AM77" s="100">
        <f>Summary!$C$25+(Summary!$C$26*AM47)+Summary!$C$27</f>
        <v>9872.983333333334</v>
      </c>
      <c r="AN77" s="100">
        <f>Summary!$C$25+(Summary!$C$26*AN47)+Summary!$C$27</f>
        <v>9872.983333333334</v>
      </c>
      <c r="AO77" s="100">
        <f>Summary!$C$25+(Summary!$C$26*AO47)+Summary!$C$27</f>
        <v>9872.983333333334</v>
      </c>
      <c r="AP77" s="100">
        <f>Summary!$C$25+(Summary!$C$26*AP47)+Summary!$C$27</f>
        <v>9872.983333333334</v>
      </c>
      <c r="AQ77" s="100">
        <f>Summary!$C$25+(Summary!$C$26*AQ47)+Summary!$C$27</f>
        <v>9872.983333333334</v>
      </c>
      <c r="AR77" s="100">
        <f>Summary!$C$25+(Summary!$C$26*AR47)+Summary!$C$27</f>
        <v>9872.983333333334</v>
      </c>
      <c r="AS77" s="100">
        <f>Summary!$C$25+(Summary!$C$26*AS47)+Summary!$C$27</f>
        <v>9872.983333333334</v>
      </c>
      <c r="AT77" s="100">
        <f>Summary!$C$25+(Summary!$C$26*AT47)+Summary!$C$27</f>
        <v>9872.983333333334</v>
      </c>
      <c r="AU77" s="100">
        <f>Summary!$C$25+(Summary!$C$26*AU47)+Summary!$C$27</f>
        <v>9872.983333333334</v>
      </c>
      <c r="AV77" s="100">
        <f>Summary!$C$25+(Summary!$C$26*AV47)+Summary!$C$27</f>
        <v>9872.983333333334</v>
      </c>
      <c r="AW77" s="100">
        <f>Summary!$C$25+(Summary!$C$26*AW47)+Summary!$C$27</f>
        <v>9872.983333333334</v>
      </c>
      <c r="AX77" s="100">
        <f>Summary!$C$25+(Summary!$C$26*AX47)+Summary!$C$27</f>
        <v>9872.983333333334</v>
      </c>
      <c r="AY77" s="100">
        <f>Summary!$C$25+(Summary!$C$26*AY47)+Summary!$C$27</f>
        <v>9872.983333333334</v>
      </c>
      <c r="AZ77" s="100">
        <f>Summary!$C$25+(Summary!$C$26*AZ47)+Summary!$C$27</f>
        <v>9872.983333333334</v>
      </c>
      <c r="BA77" s="100">
        <f>Summary!$C$25+(Summary!$C$26*BA47)+Summary!$C$27</f>
        <v>9872.983333333334</v>
      </c>
      <c r="BB77" s="100">
        <f>Summary!$C$25+(Summary!$C$26*BB47)+Summary!$C$27</f>
        <v>9872.983333333334</v>
      </c>
      <c r="BC77" s="100">
        <f>Summary!$C$25+(Summary!$C$26*BC47)+Summary!$C$27</f>
        <v>9872.983333333334</v>
      </c>
      <c r="BD77" s="100">
        <f>Summary!$C$25+(Summary!$C$26*BD47)+Summary!$C$27</f>
        <v>9872.983333333334</v>
      </c>
      <c r="BE77" s="100">
        <f>Summary!$C$25+(Summary!$C$26*BE47)+Summary!$C$27</f>
        <v>9872.983333333334</v>
      </c>
      <c r="BF77" s="100">
        <f>Summary!$C$25+(Summary!$C$26*BF47)+Summary!$C$27</f>
        <v>9872.983333333334</v>
      </c>
      <c r="BG77" s="100">
        <f>Summary!$C$25+(Summary!$C$26*BG47)+Summary!$C$27</f>
        <v>9872.983333333334</v>
      </c>
      <c r="BH77" s="100">
        <f>Summary!$C$25+(Summary!$C$26*BH47)+Summary!$C$27</f>
        <v>9872.983333333334</v>
      </c>
      <c r="BI77" s="100">
        <f>Summary!$C$25+(Summary!$C$26*BI47)+Summary!$C$27</f>
        <v>9872.983333333334</v>
      </c>
      <c r="BJ77" s="100">
        <f>Summary!$C$25+(Summary!$C$26*BJ47)+Summary!$C$27</f>
        <v>9872.983333333334</v>
      </c>
      <c r="BK77" s="100">
        <f>Summary!$C$25+(Summary!$C$26*BK47)+Summary!$C$27</f>
        <v>9872.983333333334</v>
      </c>
      <c r="BL77" s="100">
        <f>Summary!$C$25+(Summary!$C$26*BL47)+Summary!$C$27</f>
        <v>9872.983333333334</v>
      </c>
      <c r="BM77" s="97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</row>
    <row r="78" spans="1:89" s="101" customFormat="1" ht="15">
      <c r="A78" s="98" t="s">
        <v>241</v>
      </c>
      <c r="B78" s="98"/>
      <c r="C78" s="99"/>
      <c r="D78" s="99"/>
      <c r="E78" s="99"/>
      <c r="F78" s="99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>
        <f>Summary!$C$25+(Summary!$C$26*Z48)+Summary!$C$27</f>
        <v>8597.983333333334</v>
      </c>
      <c r="AA78" s="100">
        <f>Summary!$C$25+(Summary!$C$26*AA48)+Summary!$C$27</f>
        <v>8597.983333333334</v>
      </c>
      <c r="AB78" s="100">
        <f>Summary!$C$25+(Summary!$C$26*AB48)+Summary!$C$27</f>
        <v>8597.983333333334</v>
      </c>
      <c r="AC78" s="100">
        <f>Summary!$C$25+(Summary!$C$26*AC48)+Summary!$C$27</f>
        <v>8597.983333333334</v>
      </c>
      <c r="AD78" s="100">
        <f>Summary!$C$25+(Summary!$C$26*AD48)+Summary!$C$27</f>
        <v>8597.983333333334</v>
      </c>
      <c r="AE78" s="100">
        <f>Summary!$C$25+(Summary!$C$26*AE48)+Summary!$C$27</f>
        <v>8597.983333333334</v>
      </c>
      <c r="AF78" s="100">
        <f>Summary!$C$25+(Summary!$C$26*AF48)+Summary!$C$27</f>
        <v>9872.983333333334</v>
      </c>
      <c r="AG78" s="100">
        <f>Summary!$C$25+(Summary!$C$26*AG48)+Summary!$C$27</f>
        <v>9872.983333333334</v>
      </c>
      <c r="AH78" s="100">
        <f>Summary!$C$25+(Summary!$C$26*AH48)+Summary!$C$27</f>
        <v>9872.983333333334</v>
      </c>
      <c r="AI78" s="100">
        <f>Summary!$C$25+(Summary!$C$26*AI48)+Summary!$C$27</f>
        <v>9872.983333333334</v>
      </c>
      <c r="AJ78" s="100">
        <f>Summary!$C$25+(Summary!$C$26*AJ48)+Summary!$C$27</f>
        <v>9872.983333333334</v>
      </c>
      <c r="AK78" s="100">
        <f>Summary!$C$25+(Summary!$C$26*AK48)+Summary!$C$27</f>
        <v>9872.983333333334</v>
      </c>
      <c r="AL78" s="100">
        <f>Summary!$C$25+(Summary!$C$26*AL48)+Summary!$C$27</f>
        <v>9872.983333333334</v>
      </c>
      <c r="AM78" s="100">
        <f>Summary!$C$25+(Summary!$C$26*AM48)+Summary!$C$27</f>
        <v>9872.983333333334</v>
      </c>
      <c r="AN78" s="100">
        <f>Summary!$C$25+(Summary!$C$26*AN48)+Summary!$C$27</f>
        <v>9872.983333333334</v>
      </c>
      <c r="AO78" s="100">
        <f>Summary!$C$25+(Summary!$C$26*AO48)+Summary!$C$27</f>
        <v>9872.983333333334</v>
      </c>
      <c r="AP78" s="100">
        <f>Summary!$C$25+(Summary!$C$26*AP48)+Summary!$C$27</f>
        <v>9872.983333333334</v>
      </c>
      <c r="AQ78" s="100">
        <f>Summary!$C$25+(Summary!$C$26*AQ48)+Summary!$C$27</f>
        <v>9872.983333333334</v>
      </c>
      <c r="AR78" s="100">
        <f>Summary!$C$25+(Summary!$C$26*AR48)+Summary!$C$27</f>
        <v>9872.983333333334</v>
      </c>
      <c r="AS78" s="100">
        <f>Summary!$C$25+(Summary!$C$26*AS48)+Summary!$C$27</f>
        <v>9872.983333333334</v>
      </c>
      <c r="AT78" s="100">
        <f>Summary!$C$25+(Summary!$C$26*AT48)+Summary!$C$27</f>
        <v>9872.983333333334</v>
      </c>
      <c r="AU78" s="100">
        <f>Summary!$C$25+(Summary!$C$26*AU48)+Summary!$C$27</f>
        <v>9872.983333333334</v>
      </c>
      <c r="AV78" s="100">
        <f>Summary!$C$25+(Summary!$C$26*AV48)+Summary!$C$27</f>
        <v>9872.983333333334</v>
      </c>
      <c r="AW78" s="100">
        <f>Summary!$C$25+(Summary!$C$26*AW48)+Summary!$C$27</f>
        <v>9872.983333333334</v>
      </c>
      <c r="AX78" s="100">
        <f>Summary!$C$25+(Summary!$C$26*AX48)+Summary!$C$27</f>
        <v>9872.983333333334</v>
      </c>
      <c r="AY78" s="100">
        <f>Summary!$C$25+(Summary!$C$26*AY48)+Summary!$C$27</f>
        <v>9872.983333333334</v>
      </c>
      <c r="AZ78" s="100">
        <f>Summary!$C$25+(Summary!$C$26*AZ48)+Summary!$C$27</f>
        <v>9872.983333333334</v>
      </c>
      <c r="BA78" s="100">
        <f>Summary!$C$25+(Summary!$C$26*BA48)+Summary!$C$27</f>
        <v>9872.983333333334</v>
      </c>
      <c r="BB78" s="100">
        <f>Summary!$C$25+(Summary!$C$26*BB48)+Summary!$C$27</f>
        <v>9872.983333333334</v>
      </c>
      <c r="BC78" s="100">
        <f>Summary!$C$25+(Summary!$C$26*BC48)+Summary!$C$27</f>
        <v>9872.983333333334</v>
      </c>
      <c r="BD78" s="100">
        <f>Summary!$C$25+(Summary!$C$26*BD48)+Summary!$C$27</f>
        <v>9872.983333333334</v>
      </c>
      <c r="BE78" s="100">
        <f>Summary!$C$25+(Summary!$C$26*BE48)+Summary!$C$27</f>
        <v>9872.983333333334</v>
      </c>
      <c r="BF78" s="100">
        <f>Summary!$C$25+(Summary!$C$26*BF48)+Summary!$C$27</f>
        <v>9872.983333333334</v>
      </c>
      <c r="BG78" s="100">
        <f>Summary!$C$25+(Summary!$C$26*BG48)+Summary!$C$27</f>
        <v>9872.983333333334</v>
      </c>
      <c r="BH78" s="100">
        <f>Summary!$C$25+(Summary!$C$26*BH48)+Summary!$C$27</f>
        <v>9872.983333333334</v>
      </c>
      <c r="BI78" s="100">
        <f>Summary!$C$25+(Summary!$C$26*BI48)+Summary!$C$27</f>
        <v>9872.983333333334</v>
      </c>
      <c r="BJ78" s="100">
        <f>Summary!$C$25+(Summary!$C$26*BJ48)+Summary!$C$27</f>
        <v>9872.983333333334</v>
      </c>
      <c r="BK78" s="100">
        <f>Summary!$C$25+(Summary!$C$26*BK48)+Summary!$C$27</f>
        <v>9872.983333333334</v>
      </c>
      <c r="BL78" s="100">
        <f>Summary!$C$25+(Summary!$C$26*BL48)+Summary!$C$27</f>
        <v>9872.983333333334</v>
      </c>
      <c r="BM78" s="97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</row>
    <row r="79" spans="1:89" s="101" customFormat="1" ht="15">
      <c r="A79" s="98" t="s">
        <v>319</v>
      </c>
      <c r="B79" s="98"/>
      <c r="C79" s="99"/>
      <c r="D79" s="99"/>
      <c r="E79" s="99"/>
      <c r="F79" s="99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>
        <f>Summary!$C$35/12</f>
        <v>10000</v>
      </c>
      <c r="AA79" s="100">
        <f>Summary!$C$35/12</f>
        <v>10000</v>
      </c>
      <c r="AB79" s="100">
        <f>Summary!$C$35/12</f>
        <v>10000</v>
      </c>
      <c r="AC79" s="100">
        <f>Summary!$C$35/12</f>
        <v>10000</v>
      </c>
      <c r="AD79" s="100">
        <f>Summary!$C$35/12</f>
        <v>10000</v>
      </c>
      <c r="AE79" s="100">
        <f>Summary!$C$35/12</f>
        <v>10000</v>
      </c>
      <c r="AF79" s="100">
        <f>Summary!$C$35/12</f>
        <v>10000</v>
      </c>
      <c r="AG79" s="100">
        <f>Summary!$C$35/12</f>
        <v>10000</v>
      </c>
      <c r="AH79" s="100">
        <f>Summary!$C$35/12</f>
        <v>10000</v>
      </c>
      <c r="AI79" s="100">
        <f>Summary!$C$35/12</f>
        <v>10000</v>
      </c>
      <c r="AJ79" s="100">
        <f>Summary!$C$35/12</f>
        <v>10000</v>
      </c>
      <c r="AK79" s="100">
        <f>Summary!$C$35/12</f>
        <v>10000</v>
      </c>
      <c r="AL79" s="100">
        <f>Summary!$C$35/12</f>
        <v>10000</v>
      </c>
      <c r="AM79" s="100">
        <f>Summary!$C$35/12</f>
        <v>10000</v>
      </c>
      <c r="AN79" s="100">
        <f>Summary!$C$35/12</f>
        <v>10000</v>
      </c>
      <c r="AO79" s="100">
        <f>Summary!$C$35/12</f>
        <v>10000</v>
      </c>
      <c r="AP79" s="100">
        <f>Summary!$C$35/12</f>
        <v>10000</v>
      </c>
      <c r="AQ79" s="100">
        <f>Summary!$C$35/12</f>
        <v>10000</v>
      </c>
      <c r="AR79" s="100">
        <f>Summary!$C$35/12</f>
        <v>10000</v>
      </c>
      <c r="AS79" s="100">
        <f>Summary!$C$35/12</f>
        <v>10000</v>
      </c>
      <c r="AT79" s="100">
        <f>Summary!$C$35/12</f>
        <v>10000</v>
      </c>
      <c r="AU79" s="100">
        <f>Summary!$C$35/12</f>
        <v>10000</v>
      </c>
      <c r="AV79" s="100">
        <f>Summary!$C$35/12</f>
        <v>10000</v>
      </c>
      <c r="AW79" s="100">
        <f>Summary!$C$35/12</f>
        <v>10000</v>
      </c>
      <c r="AX79" s="100">
        <f>Summary!$C$35/12</f>
        <v>10000</v>
      </c>
      <c r="AY79" s="100">
        <f>Summary!$C$35/12</f>
        <v>10000</v>
      </c>
      <c r="AZ79" s="100">
        <f>Summary!$C$35/12</f>
        <v>10000</v>
      </c>
      <c r="BA79" s="100">
        <f>Summary!$C$35/12</f>
        <v>10000</v>
      </c>
      <c r="BB79" s="100">
        <f>Summary!$C$35/12</f>
        <v>10000</v>
      </c>
      <c r="BC79" s="100">
        <f>Summary!$C$35/12</f>
        <v>10000</v>
      </c>
      <c r="BD79" s="100">
        <f>Summary!$C$35/12</f>
        <v>10000</v>
      </c>
      <c r="BE79" s="100">
        <f>Summary!$C$35/12</f>
        <v>10000</v>
      </c>
      <c r="BF79" s="100">
        <f>Summary!$C$35/12</f>
        <v>10000</v>
      </c>
      <c r="BG79" s="100">
        <f>Summary!$C$35/12</f>
        <v>10000</v>
      </c>
      <c r="BH79" s="100">
        <f>Summary!$C$35/12</f>
        <v>10000</v>
      </c>
      <c r="BI79" s="100">
        <f>Summary!$C$35/12</f>
        <v>10000</v>
      </c>
      <c r="BJ79" s="100">
        <f>Summary!$C$35/12</f>
        <v>10000</v>
      </c>
      <c r="BK79" s="100">
        <f>Summary!$C$35/12</f>
        <v>10000</v>
      </c>
      <c r="BL79" s="100">
        <f>Summary!$C$35/12</f>
        <v>10000</v>
      </c>
      <c r="BM79" s="97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</row>
    <row r="80" spans="1:101" s="101" customFormat="1" ht="15">
      <c r="A80" s="98" t="s">
        <v>242</v>
      </c>
      <c r="B80" s="98"/>
      <c r="C80" s="99"/>
      <c r="D80" s="99"/>
      <c r="E80" s="99"/>
      <c r="F80" s="99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>
        <f>Summary!$C$25+(Summary!$C$26*AC49)+Summary!$C$27</f>
        <v>8597.983333333334</v>
      </c>
      <c r="AD80" s="100">
        <f>Summary!$C$25+(Summary!$C$26*AD49)+Summary!$C$27</f>
        <v>8597.983333333334</v>
      </c>
      <c r="AE80" s="100">
        <f>Summary!$C$25+(Summary!$C$26*AE49)+Summary!$C$27</f>
        <v>8597.983333333334</v>
      </c>
      <c r="AF80" s="100">
        <f>Summary!$C$25+(Summary!$C$26*AF49)+Summary!$C$27</f>
        <v>8597.983333333334</v>
      </c>
      <c r="AG80" s="100">
        <f>Summary!$C$25+(Summary!$C$26*AG49)+Summary!$C$27</f>
        <v>8597.983333333334</v>
      </c>
      <c r="AH80" s="100">
        <f>Summary!$C$25+(Summary!$C$26*AH49)+Summary!$C$27</f>
        <v>8597.983333333334</v>
      </c>
      <c r="AI80" s="100">
        <f>Summary!$C$25+(Summary!$C$26*AI49)+Summary!$C$27</f>
        <v>9872.983333333334</v>
      </c>
      <c r="AJ80" s="100">
        <f>Summary!$C$25+(Summary!$C$26*AJ49)+Summary!$C$27</f>
        <v>9872.983333333334</v>
      </c>
      <c r="AK80" s="100">
        <f>Summary!$C$25+(Summary!$C$26*AK49)+Summary!$C$27</f>
        <v>9872.983333333334</v>
      </c>
      <c r="AL80" s="100">
        <f>Summary!$C$25+(Summary!$C$26*AL49)+Summary!$C$27</f>
        <v>9872.983333333334</v>
      </c>
      <c r="AM80" s="100">
        <f>Summary!$C$25+(Summary!$C$26*AM49)+Summary!$C$27</f>
        <v>9872.983333333334</v>
      </c>
      <c r="AN80" s="100">
        <f>Summary!$C$25+(Summary!$C$26*AN49)+Summary!$C$27</f>
        <v>9872.983333333334</v>
      </c>
      <c r="AO80" s="100">
        <f>Summary!$C$25+(Summary!$C$26*AO49)+Summary!$C$27</f>
        <v>9872.983333333334</v>
      </c>
      <c r="AP80" s="100">
        <f>Summary!$C$25+(Summary!$C$26*AP49)+Summary!$C$27</f>
        <v>9872.983333333334</v>
      </c>
      <c r="AQ80" s="100">
        <f>Summary!$C$25+(Summary!$C$26*AQ49)+Summary!$C$27</f>
        <v>9872.983333333334</v>
      </c>
      <c r="AR80" s="100">
        <f>Summary!$C$25+(Summary!$C$26*AR49)+Summary!$C$27</f>
        <v>9872.983333333334</v>
      </c>
      <c r="AS80" s="100">
        <f>Summary!$C$25+(Summary!$C$26*AS49)+Summary!$C$27</f>
        <v>9872.983333333334</v>
      </c>
      <c r="AT80" s="100">
        <f>Summary!$C$25+(Summary!$C$26*AT49)+Summary!$C$27</f>
        <v>9872.983333333334</v>
      </c>
      <c r="AU80" s="100">
        <f>Summary!$C$25+(Summary!$C$26*AU49)+Summary!$C$27</f>
        <v>9872.983333333334</v>
      </c>
      <c r="AV80" s="100">
        <f>Summary!$C$25+(Summary!$C$26*AV49)+Summary!$C$27</f>
        <v>9872.983333333334</v>
      </c>
      <c r="AW80" s="100">
        <f>Summary!$C$25+(Summary!$C$26*AW49)+Summary!$C$27</f>
        <v>9872.983333333334</v>
      </c>
      <c r="AX80" s="100">
        <f>Summary!$C$25+(Summary!$C$26*AX49)+Summary!$C$27</f>
        <v>9872.983333333334</v>
      </c>
      <c r="AY80" s="100">
        <f>Summary!$C$25+(Summary!$C$26*AY49)+Summary!$C$27</f>
        <v>9872.983333333334</v>
      </c>
      <c r="AZ80" s="100">
        <f>Summary!$C$25+(Summary!$C$26*AZ49)+Summary!$C$27</f>
        <v>9872.983333333334</v>
      </c>
      <c r="BA80" s="100">
        <f>Summary!$C$25+(Summary!$C$26*BA49)+Summary!$C$27</f>
        <v>9872.983333333334</v>
      </c>
      <c r="BB80" s="100">
        <f>Summary!$C$25+(Summary!$C$26*BB49)+Summary!$C$27</f>
        <v>9872.983333333334</v>
      </c>
      <c r="BC80" s="100">
        <f>Summary!$C$25+(Summary!$C$26*BC49)+Summary!$C$27</f>
        <v>9872.983333333334</v>
      </c>
      <c r="BD80" s="100">
        <f>Summary!$C$25+(Summary!$C$26*BD49)+Summary!$C$27</f>
        <v>9872.983333333334</v>
      </c>
      <c r="BE80" s="100">
        <f>Summary!$C$25+(Summary!$C$26*BE49)+Summary!$C$27</f>
        <v>9872.983333333334</v>
      </c>
      <c r="BF80" s="100">
        <f>Summary!$C$25+(Summary!$C$26*BF49)+Summary!$C$27</f>
        <v>9872.983333333334</v>
      </c>
      <c r="BG80" s="100">
        <f>Summary!$C$25+(Summary!$C$26*BG49)+Summary!$C$27</f>
        <v>9872.983333333334</v>
      </c>
      <c r="BH80" s="100">
        <f>Summary!$C$25+(Summary!$C$26*BH49)+Summary!$C$27</f>
        <v>9872.983333333334</v>
      </c>
      <c r="BI80" s="100">
        <f>Summary!$C$25+(Summary!$C$26*BI49)+Summary!$C$27</f>
        <v>9872.983333333334</v>
      </c>
      <c r="BJ80" s="100">
        <f>Summary!$C$25+(Summary!$C$26*BJ49)+Summary!$C$27</f>
        <v>9872.983333333334</v>
      </c>
      <c r="BK80" s="100">
        <f>Summary!$C$25+(Summary!$C$26*BK49)+Summary!$C$27</f>
        <v>9872.983333333334</v>
      </c>
      <c r="BL80" s="100">
        <f>Summary!$C$25+(Summary!$C$26*BL49)+Summary!$C$27</f>
        <v>9872.983333333334</v>
      </c>
      <c r="BM80" s="97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</row>
    <row r="81" spans="1:101" s="101" customFormat="1" ht="15">
      <c r="A81" s="98" t="s">
        <v>243</v>
      </c>
      <c r="B81" s="98"/>
      <c r="C81" s="99"/>
      <c r="D81" s="99"/>
      <c r="E81" s="99"/>
      <c r="F81" s="99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>
        <f>Summary!$C$25+(Summary!$C$26*AF50)+Summary!$C$27</f>
        <v>8597.983333333334</v>
      </c>
      <c r="AG81" s="100">
        <f>Summary!$C$25+(Summary!$C$26*AG50)+Summary!$C$27</f>
        <v>8597.983333333334</v>
      </c>
      <c r="AH81" s="100">
        <f>Summary!$C$25+(Summary!$C$26*AH50)+Summary!$C$27</f>
        <v>8597.983333333334</v>
      </c>
      <c r="AI81" s="100">
        <f>Summary!$C$25+(Summary!$C$26*AI50)+Summary!$C$27</f>
        <v>8597.983333333334</v>
      </c>
      <c r="AJ81" s="100">
        <f>Summary!$C$25+(Summary!$C$26*AJ50)+Summary!$C$27</f>
        <v>8597.983333333334</v>
      </c>
      <c r="AK81" s="100">
        <f>Summary!$C$25+(Summary!$C$26*AK50)+Summary!$C$27</f>
        <v>8597.983333333334</v>
      </c>
      <c r="AL81" s="100">
        <f>Summary!$C$25+(Summary!$C$26*AL50)+Summary!$C$27</f>
        <v>9872.983333333334</v>
      </c>
      <c r="AM81" s="100">
        <f>Summary!$C$25+(Summary!$C$26*AM50)+Summary!$C$27</f>
        <v>9872.983333333334</v>
      </c>
      <c r="AN81" s="100">
        <f>Summary!$C$25+(Summary!$C$26*AN50)+Summary!$C$27</f>
        <v>9872.983333333334</v>
      </c>
      <c r="AO81" s="100">
        <f>Summary!$C$25+(Summary!$C$26*AO50)+Summary!$C$27</f>
        <v>9872.983333333334</v>
      </c>
      <c r="AP81" s="100">
        <f>Summary!$C$25+(Summary!$C$26*AP50)+Summary!$C$27</f>
        <v>9872.983333333334</v>
      </c>
      <c r="AQ81" s="100">
        <f>Summary!$C$25+(Summary!$C$26*AQ50)+Summary!$C$27</f>
        <v>9872.983333333334</v>
      </c>
      <c r="AR81" s="100">
        <f>Summary!$C$25+(Summary!$C$26*AR50)+Summary!$C$27</f>
        <v>9872.983333333334</v>
      </c>
      <c r="AS81" s="100">
        <f>Summary!$C$25+(Summary!$C$26*AS50)+Summary!$C$27</f>
        <v>9872.983333333334</v>
      </c>
      <c r="AT81" s="100">
        <f>Summary!$C$25+(Summary!$C$26*AT50)+Summary!$C$27</f>
        <v>9872.983333333334</v>
      </c>
      <c r="AU81" s="100">
        <f>Summary!$C$25+(Summary!$C$26*AU50)+Summary!$C$27</f>
        <v>9872.983333333334</v>
      </c>
      <c r="AV81" s="100">
        <f>Summary!$C$25+(Summary!$C$26*AV50)+Summary!$C$27</f>
        <v>9872.983333333334</v>
      </c>
      <c r="AW81" s="100">
        <f>Summary!$C$25+(Summary!$C$26*AW50)+Summary!$C$27</f>
        <v>9872.983333333334</v>
      </c>
      <c r="AX81" s="100">
        <f>Summary!$C$25+(Summary!$C$26*AX50)+Summary!$C$27</f>
        <v>9872.983333333334</v>
      </c>
      <c r="AY81" s="100">
        <f>Summary!$C$25+(Summary!$C$26*AY50)+Summary!$C$27</f>
        <v>9872.983333333334</v>
      </c>
      <c r="AZ81" s="100">
        <f>Summary!$C$25+(Summary!$C$26*AZ50)+Summary!$C$27</f>
        <v>9872.983333333334</v>
      </c>
      <c r="BA81" s="100">
        <f>Summary!$C$25+(Summary!$C$26*BA50)+Summary!$C$27</f>
        <v>9872.983333333334</v>
      </c>
      <c r="BB81" s="100">
        <f>Summary!$C$25+(Summary!$C$26*BB50)+Summary!$C$27</f>
        <v>9872.983333333334</v>
      </c>
      <c r="BC81" s="100">
        <f>Summary!$C$25+(Summary!$C$26*BC50)+Summary!$C$27</f>
        <v>9872.983333333334</v>
      </c>
      <c r="BD81" s="100">
        <f>Summary!$C$25+(Summary!$C$26*BD50)+Summary!$C$27</f>
        <v>9872.983333333334</v>
      </c>
      <c r="BE81" s="100">
        <f>Summary!$C$25+(Summary!$C$26*BE50)+Summary!$C$27</f>
        <v>9872.983333333334</v>
      </c>
      <c r="BF81" s="100">
        <f>Summary!$C$25+(Summary!$C$26*BF50)+Summary!$C$27</f>
        <v>9872.983333333334</v>
      </c>
      <c r="BG81" s="100">
        <f>Summary!$C$25+(Summary!$C$26*BG50)+Summary!$C$27</f>
        <v>9872.983333333334</v>
      </c>
      <c r="BH81" s="100">
        <f>Summary!$C$25+(Summary!$C$26*BH50)+Summary!$C$27</f>
        <v>9872.983333333334</v>
      </c>
      <c r="BI81" s="100">
        <f>Summary!$C$25+(Summary!$C$26*BI50)+Summary!$C$27</f>
        <v>9872.983333333334</v>
      </c>
      <c r="BJ81" s="100">
        <f>Summary!$C$25+(Summary!$C$26*BJ50)+Summary!$C$27</f>
        <v>9872.983333333334</v>
      </c>
      <c r="BK81" s="100">
        <f>Summary!$C$25+(Summary!$C$26*BK50)+Summary!$C$27</f>
        <v>9872.983333333334</v>
      </c>
      <c r="BL81" s="100">
        <f>Summary!$C$25+(Summary!$C$26*BL50)+Summary!$C$27</f>
        <v>9872.983333333334</v>
      </c>
      <c r="BM81" s="97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</row>
    <row r="82" spans="1:101" s="101" customFormat="1" ht="15">
      <c r="A82" s="98" t="s">
        <v>244</v>
      </c>
      <c r="B82" s="98"/>
      <c r="C82" s="99"/>
      <c r="D82" s="99"/>
      <c r="E82" s="99"/>
      <c r="F82" s="99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>
        <f>Summary!$C$25+(Summary!$C$26*AI51)+Summary!$C$27</f>
        <v>8597.983333333334</v>
      </c>
      <c r="AJ82" s="100">
        <f>Summary!$C$25+(Summary!$C$26*AJ51)+Summary!$C$27</f>
        <v>8597.983333333334</v>
      </c>
      <c r="AK82" s="100">
        <f>Summary!$C$25+(Summary!$C$26*AK51)+Summary!$C$27</f>
        <v>8597.983333333334</v>
      </c>
      <c r="AL82" s="100">
        <f>Summary!$C$25+(Summary!$C$26*AL51)+Summary!$C$27</f>
        <v>8597.983333333334</v>
      </c>
      <c r="AM82" s="100">
        <f>Summary!$C$25+(Summary!$C$26*AM51)+Summary!$C$27</f>
        <v>8597.983333333334</v>
      </c>
      <c r="AN82" s="100">
        <f>Summary!$C$25+(Summary!$C$26*AN51)+Summary!$C$27</f>
        <v>8597.983333333334</v>
      </c>
      <c r="AO82" s="100">
        <f>Summary!$C$25+(Summary!$C$26*AO51)+Summary!$C$27</f>
        <v>9872.983333333334</v>
      </c>
      <c r="AP82" s="100">
        <f>Summary!$C$25+(Summary!$C$26*AP51)+Summary!$C$27</f>
        <v>9872.983333333334</v>
      </c>
      <c r="AQ82" s="100">
        <f>Summary!$C$25+(Summary!$C$26*AQ51)+Summary!$C$27</f>
        <v>9872.983333333334</v>
      </c>
      <c r="AR82" s="100">
        <f>Summary!$C$25+(Summary!$C$26*AR51)+Summary!$C$27</f>
        <v>9872.983333333334</v>
      </c>
      <c r="AS82" s="100">
        <f>Summary!$C$25+(Summary!$C$26*AS51)+Summary!$C$27</f>
        <v>9872.983333333334</v>
      </c>
      <c r="AT82" s="100">
        <f>Summary!$C$25+(Summary!$C$26*AT51)+Summary!$C$27</f>
        <v>9872.983333333334</v>
      </c>
      <c r="AU82" s="100">
        <f>Summary!$C$25+(Summary!$C$26*AU51)+Summary!$C$27</f>
        <v>9872.983333333334</v>
      </c>
      <c r="AV82" s="100">
        <f>Summary!$C$25+(Summary!$C$26*AV51)+Summary!$C$27</f>
        <v>9872.983333333334</v>
      </c>
      <c r="AW82" s="100">
        <f>Summary!$C$25+(Summary!$C$26*AW51)+Summary!$C$27</f>
        <v>9872.983333333334</v>
      </c>
      <c r="AX82" s="100">
        <f>Summary!$C$25+(Summary!$C$26*AX51)+Summary!$C$27</f>
        <v>9872.983333333334</v>
      </c>
      <c r="AY82" s="100">
        <f>Summary!$C$25+(Summary!$C$26*AY51)+Summary!$C$27</f>
        <v>9872.983333333334</v>
      </c>
      <c r="AZ82" s="100">
        <f>Summary!$C$25+(Summary!$C$26*AZ51)+Summary!$C$27</f>
        <v>9872.983333333334</v>
      </c>
      <c r="BA82" s="100">
        <f>Summary!$C$25+(Summary!$C$26*BA51)+Summary!$C$27</f>
        <v>9872.983333333334</v>
      </c>
      <c r="BB82" s="100">
        <f>Summary!$C$25+(Summary!$C$26*BB51)+Summary!$C$27</f>
        <v>9872.983333333334</v>
      </c>
      <c r="BC82" s="100">
        <f>Summary!$C$25+(Summary!$C$26*BC51)+Summary!$C$27</f>
        <v>9872.983333333334</v>
      </c>
      <c r="BD82" s="100">
        <f>Summary!$C$25+(Summary!$C$26*BD51)+Summary!$C$27</f>
        <v>9872.983333333334</v>
      </c>
      <c r="BE82" s="100">
        <f>Summary!$C$25+(Summary!$C$26*BE51)+Summary!$C$27</f>
        <v>9872.983333333334</v>
      </c>
      <c r="BF82" s="100">
        <f>Summary!$C$25+(Summary!$C$26*BF51)+Summary!$C$27</f>
        <v>9872.983333333334</v>
      </c>
      <c r="BG82" s="100">
        <f>Summary!$C$25+(Summary!$C$26*BG51)+Summary!$C$27</f>
        <v>9872.983333333334</v>
      </c>
      <c r="BH82" s="100">
        <f>Summary!$C$25+(Summary!$C$26*BH51)+Summary!$C$27</f>
        <v>9872.983333333334</v>
      </c>
      <c r="BI82" s="100">
        <f>Summary!$C$25+(Summary!$C$26*BI51)+Summary!$C$27</f>
        <v>9872.983333333334</v>
      </c>
      <c r="BJ82" s="100">
        <f>Summary!$C$25+(Summary!$C$26*BJ51)+Summary!$C$27</f>
        <v>9872.983333333334</v>
      </c>
      <c r="BK82" s="100">
        <f>Summary!$C$25+(Summary!$C$26*BK51)+Summary!$C$27</f>
        <v>9872.983333333334</v>
      </c>
      <c r="BL82" s="100">
        <f>Summary!$C$25+(Summary!$C$26*BL51)+Summary!$C$27</f>
        <v>9872.983333333334</v>
      </c>
      <c r="BM82" s="97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</row>
    <row r="83" spans="1:101" s="101" customFormat="1" ht="15">
      <c r="A83" s="98" t="s">
        <v>245</v>
      </c>
      <c r="B83" s="98"/>
      <c r="C83" s="99"/>
      <c r="D83" s="99"/>
      <c r="E83" s="99"/>
      <c r="F83" s="99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>
        <f>Summary!$C$25+(Summary!$C$26*AL52)+Summary!$C$27</f>
        <v>8597.983333333334</v>
      </c>
      <c r="AM83" s="100">
        <f>Summary!$C$25+(Summary!$C$26*AM52)+Summary!$C$27</f>
        <v>8597.983333333334</v>
      </c>
      <c r="AN83" s="100">
        <f>Summary!$C$25+(Summary!$C$26*AN52)+Summary!$C$27</f>
        <v>8597.983333333334</v>
      </c>
      <c r="AO83" s="100">
        <f>Summary!$C$25+(Summary!$C$26*AO52)+Summary!$C$27</f>
        <v>8597.983333333334</v>
      </c>
      <c r="AP83" s="100">
        <f>Summary!$C$25+(Summary!$C$26*AP52)+Summary!$C$27</f>
        <v>8597.983333333334</v>
      </c>
      <c r="AQ83" s="100">
        <f>Summary!$C$25+(Summary!$C$26*AQ52)+Summary!$C$27</f>
        <v>8597.983333333334</v>
      </c>
      <c r="AR83" s="100">
        <f>Summary!$C$25+(Summary!$C$26*AR52)+Summary!$C$27</f>
        <v>9872.983333333334</v>
      </c>
      <c r="AS83" s="100">
        <f>Summary!$C$25+(Summary!$C$26*AS52)+Summary!$C$27</f>
        <v>9872.983333333334</v>
      </c>
      <c r="AT83" s="100">
        <f>Summary!$C$25+(Summary!$C$26*AT52)+Summary!$C$27</f>
        <v>9872.983333333334</v>
      </c>
      <c r="AU83" s="100">
        <f>Summary!$C$25+(Summary!$C$26*AU52)+Summary!$C$27</f>
        <v>9872.983333333334</v>
      </c>
      <c r="AV83" s="100">
        <f>Summary!$C$25+(Summary!$C$26*AV52)+Summary!$C$27</f>
        <v>9872.983333333334</v>
      </c>
      <c r="AW83" s="100">
        <f>Summary!$C$25+(Summary!$C$26*AW52)+Summary!$C$27</f>
        <v>9872.983333333334</v>
      </c>
      <c r="AX83" s="100">
        <f>Summary!$C$25+(Summary!$C$26*AX52)+Summary!$C$27</f>
        <v>9872.983333333334</v>
      </c>
      <c r="AY83" s="100">
        <f>Summary!$C$25+(Summary!$C$26*AY52)+Summary!$C$27</f>
        <v>9872.983333333334</v>
      </c>
      <c r="AZ83" s="100">
        <f>Summary!$C$25+(Summary!$C$26*AZ52)+Summary!$C$27</f>
        <v>9872.983333333334</v>
      </c>
      <c r="BA83" s="100">
        <f>Summary!$C$25+(Summary!$C$26*BA52)+Summary!$C$27</f>
        <v>9872.983333333334</v>
      </c>
      <c r="BB83" s="100">
        <f>Summary!$C$25+(Summary!$C$26*BB52)+Summary!$C$27</f>
        <v>9872.983333333334</v>
      </c>
      <c r="BC83" s="100">
        <f>Summary!$C$25+(Summary!$C$26*BC52)+Summary!$C$27</f>
        <v>9872.983333333334</v>
      </c>
      <c r="BD83" s="100">
        <f>Summary!$C$25+(Summary!$C$26*BD52)+Summary!$C$27</f>
        <v>9872.983333333334</v>
      </c>
      <c r="BE83" s="100">
        <f>Summary!$C$25+(Summary!$C$26*BE52)+Summary!$C$27</f>
        <v>9872.983333333334</v>
      </c>
      <c r="BF83" s="100">
        <f>Summary!$C$25+(Summary!$C$26*BF52)+Summary!$C$27</f>
        <v>9872.983333333334</v>
      </c>
      <c r="BG83" s="100">
        <f>Summary!$C$25+(Summary!$C$26*BG52)+Summary!$C$27</f>
        <v>9872.983333333334</v>
      </c>
      <c r="BH83" s="100">
        <f>Summary!$C$25+(Summary!$C$26*BH52)+Summary!$C$27</f>
        <v>9872.983333333334</v>
      </c>
      <c r="BI83" s="100">
        <f>Summary!$C$25+(Summary!$C$26*BI52)+Summary!$C$27</f>
        <v>9872.983333333334</v>
      </c>
      <c r="BJ83" s="100">
        <f>Summary!$C$25+(Summary!$C$26*BJ52)+Summary!$C$27</f>
        <v>9872.983333333334</v>
      </c>
      <c r="BK83" s="100">
        <f>Summary!$C$25+(Summary!$C$26*BK52)+Summary!$C$27</f>
        <v>9872.983333333334</v>
      </c>
      <c r="BL83" s="100">
        <f>Summary!$C$25+(Summary!$C$26*BL52)+Summary!$C$27</f>
        <v>9872.983333333334</v>
      </c>
      <c r="BM83" s="97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</row>
    <row r="84" spans="1:101" s="101" customFormat="1" ht="15">
      <c r="A84" s="98" t="s">
        <v>246</v>
      </c>
      <c r="B84" s="98"/>
      <c r="C84" s="99"/>
      <c r="D84" s="99"/>
      <c r="E84" s="99"/>
      <c r="F84" s="99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>
        <f>Summary!$C$25+(Summary!$C$26*AO53)+Summary!$C$27</f>
        <v>8597.983333333334</v>
      </c>
      <c r="AP84" s="100">
        <f>Summary!$C$25+(Summary!$C$26*AP53)+Summary!$C$27</f>
        <v>8597.983333333334</v>
      </c>
      <c r="AQ84" s="100">
        <f>Summary!$C$25+(Summary!$C$26*AQ53)+Summary!$C$27</f>
        <v>8597.983333333334</v>
      </c>
      <c r="AR84" s="100">
        <f>Summary!$C$25+(Summary!$C$26*AR53)+Summary!$C$27</f>
        <v>8597.983333333334</v>
      </c>
      <c r="AS84" s="100">
        <f>Summary!$C$25+(Summary!$C$26*AS53)+Summary!$C$27</f>
        <v>8597.983333333334</v>
      </c>
      <c r="AT84" s="100">
        <f>Summary!$C$25+(Summary!$C$26*AT53)+Summary!$C$27</f>
        <v>8597.983333333334</v>
      </c>
      <c r="AU84" s="100">
        <f>Summary!$C$25+(Summary!$C$26*AU53)+Summary!$C$27</f>
        <v>9872.983333333334</v>
      </c>
      <c r="AV84" s="100">
        <f>Summary!$C$25+(Summary!$C$26*AV53)+Summary!$C$27</f>
        <v>9872.983333333334</v>
      </c>
      <c r="AW84" s="100">
        <f>Summary!$C$25+(Summary!$C$26*AW53)+Summary!$C$27</f>
        <v>9872.983333333334</v>
      </c>
      <c r="AX84" s="100">
        <f>Summary!$C$25+(Summary!$C$26*AX53)+Summary!$C$27</f>
        <v>9872.983333333334</v>
      </c>
      <c r="AY84" s="100">
        <f>Summary!$C$25+(Summary!$C$26*AY53)+Summary!$C$27</f>
        <v>9872.983333333334</v>
      </c>
      <c r="AZ84" s="100">
        <f>Summary!$C$25+(Summary!$C$26*AZ53)+Summary!$C$27</f>
        <v>9872.983333333334</v>
      </c>
      <c r="BA84" s="100">
        <f>Summary!$C$25+(Summary!$C$26*BA53)+Summary!$C$27</f>
        <v>9872.983333333334</v>
      </c>
      <c r="BB84" s="100">
        <f>Summary!$C$25+(Summary!$C$26*BB53)+Summary!$C$27</f>
        <v>9872.983333333334</v>
      </c>
      <c r="BC84" s="100">
        <f>Summary!$C$25+(Summary!$C$26*BC53)+Summary!$C$27</f>
        <v>9872.983333333334</v>
      </c>
      <c r="BD84" s="100">
        <f>Summary!$C$25+(Summary!$C$26*BD53)+Summary!$C$27</f>
        <v>9872.983333333334</v>
      </c>
      <c r="BE84" s="100">
        <f>Summary!$C$25+(Summary!$C$26*BE53)+Summary!$C$27</f>
        <v>9872.983333333334</v>
      </c>
      <c r="BF84" s="100">
        <f>Summary!$C$25+(Summary!$C$26*BF53)+Summary!$C$27</f>
        <v>9872.983333333334</v>
      </c>
      <c r="BG84" s="100">
        <f>Summary!$C$25+(Summary!$C$26*BG53)+Summary!$C$27</f>
        <v>9872.983333333334</v>
      </c>
      <c r="BH84" s="100">
        <f>Summary!$C$25+(Summary!$C$26*BH53)+Summary!$C$27</f>
        <v>9872.983333333334</v>
      </c>
      <c r="BI84" s="100">
        <f>Summary!$C$25+(Summary!$C$26*BI53)+Summary!$C$27</f>
        <v>9872.983333333334</v>
      </c>
      <c r="BJ84" s="100">
        <f>Summary!$C$25+(Summary!$C$26*BJ53)+Summary!$C$27</f>
        <v>9872.983333333334</v>
      </c>
      <c r="BK84" s="100">
        <f>Summary!$C$25+(Summary!$C$26*BK53)+Summary!$C$27</f>
        <v>9872.983333333334</v>
      </c>
      <c r="BL84" s="100">
        <f>Summary!$C$25+(Summary!$C$26*BL53)+Summary!$C$27</f>
        <v>9872.983333333334</v>
      </c>
      <c r="BM84" s="97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</row>
    <row r="85" spans="1:101" s="101" customFormat="1" ht="15">
      <c r="A85" s="98" t="s">
        <v>247</v>
      </c>
      <c r="B85" s="98"/>
      <c r="C85" s="99"/>
      <c r="D85" s="99"/>
      <c r="E85" s="99"/>
      <c r="F85" s="99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>
        <f>Summary!$C$25+(Summary!$C$26*AR54)+Summary!$C$27</f>
        <v>8597.983333333334</v>
      </c>
      <c r="AS85" s="100">
        <f>Summary!$C$25+(Summary!$C$26*AS54)+Summary!$C$27</f>
        <v>8597.983333333334</v>
      </c>
      <c r="AT85" s="100">
        <f>Summary!$C$25+(Summary!$C$26*AT54)+Summary!$C$27</f>
        <v>8597.983333333334</v>
      </c>
      <c r="AU85" s="100">
        <f>Summary!$C$25+(Summary!$C$26*AU54)+Summary!$C$27</f>
        <v>8597.983333333334</v>
      </c>
      <c r="AV85" s="100">
        <f>Summary!$C$25+(Summary!$C$26*AV54)+Summary!$C$27</f>
        <v>8597.983333333334</v>
      </c>
      <c r="AW85" s="100">
        <f>Summary!$C$25+(Summary!$C$26*AW54)+Summary!$C$27</f>
        <v>8597.983333333334</v>
      </c>
      <c r="AX85" s="100">
        <f>Summary!$C$25+(Summary!$C$26*AX54)+Summary!$C$27</f>
        <v>9872.983333333334</v>
      </c>
      <c r="AY85" s="100">
        <f>Summary!$C$25+(Summary!$C$26*AY54)+Summary!$C$27</f>
        <v>9872.983333333334</v>
      </c>
      <c r="AZ85" s="100">
        <f>Summary!$C$25+(Summary!$C$26*AZ54)+Summary!$C$27</f>
        <v>9872.983333333334</v>
      </c>
      <c r="BA85" s="100">
        <f>Summary!$C$25+(Summary!$C$26*BA54)+Summary!$C$27</f>
        <v>9872.983333333334</v>
      </c>
      <c r="BB85" s="100">
        <f>Summary!$C$25+(Summary!$C$26*BB54)+Summary!$C$27</f>
        <v>9872.983333333334</v>
      </c>
      <c r="BC85" s="100">
        <f>Summary!$C$25+(Summary!$C$26*BC54)+Summary!$C$27</f>
        <v>9872.983333333334</v>
      </c>
      <c r="BD85" s="100">
        <f>Summary!$C$25+(Summary!$C$26*BD54)+Summary!$C$27</f>
        <v>9872.983333333334</v>
      </c>
      <c r="BE85" s="100">
        <f>Summary!$C$25+(Summary!$C$26*BE54)+Summary!$C$27</f>
        <v>9872.983333333334</v>
      </c>
      <c r="BF85" s="100">
        <f>Summary!$C$25+(Summary!$C$26*BF54)+Summary!$C$27</f>
        <v>9872.983333333334</v>
      </c>
      <c r="BG85" s="100">
        <f>Summary!$C$25+(Summary!$C$26*BG54)+Summary!$C$27</f>
        <v>9872.983333333334</v>
      </c>
      <c r="BH85" s="100">
        <f>Summary!$C$25+(Summary!$C$26*BH54)+Summary!$C$27</f>
        <v>9872.983333333334</v>
      </c>
      <c r="BI85" s="100">
        <f>Summary!$C$25+(Summary!$C$26*BI54)+Summary!$C$27</f>
        <v>9872.983333333334</v>
      </c>
      <c r="BJ85" s="100">
        <f>Summary!$C$25+(Summary!$C$26*BJ54)+Summary!$C$27</f>
        <v>9872.983333333334</v>
      </c>
      <c r="BK85" s="100">
        <f>Summary!$C$25+(Summary!$C$26*BK54)+Summary!$C$27</f>
        <v>9872.983333333334</v>
      </c>
      <c r="BL85" s="100">
        <f>Summary!$C$25+(Summary!$C$26*BL54)+Summary!$C$27</f>
        <v>9872.983333333334</v>
      </c>
      <c r="BM85" s="97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</row>
    <row r="86" spans="1:101" s="101" customFormat="1" ht="15">
      <c r="A86" s="98" t="s">
        <v>248</v>
      </c>
      <c r="B86" s="98"/>
      <c r="C86" s="99"/>
      <c r="D86" s="99"/>
      <c r="E86" s="99"/>
      <c r="F86" s="99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>
        <f>Summary!$C$25+(Summary!$C$26*AU55)+Summary!$C$27</f>
        <v>8597.983333333334</v>
      </c>
      <c r="AV86" s="100">
        <f>Summary!$C$25+(Summary!$C$26*AV55)+Summary!$C$27</f>
        <v>8597.983333333334</v>
      </c>
      <c r="AW86" s="100">
        <f>Summary!$C$25+(Summary!$C$26*AW55)+Summary!$C$27</f>
        <v>8597.983333333334</v>
      </c>
      <c r="AX86" s="100">
        <f>Summary!$C$25+(Summary!$C$26*AX55)+Summary!$C$27</f>
        <v>8597.983333333334</v>
      </c>
      <c r="AY86" s="100">
        <f>Summary!$C$25+(Summary!$C$26*AY55)+Summary!$C$27</f>
        <v>8597.983333333334</v>
      </c>
      <c r="AZ86" s="100">
        <f>Summary!$C$25+(Summary!$C$26*AZ55)+Summary!$C$27</f>
        <v>8597.983333333334</v>
      </c>
      <c r="BA86" s="100">
        <f>Summary!$C$25+(Summary!$C$26*BA55)+Summary!$C$27</f>
        <v>9872.983333333334</v>
      </c>
      <c r="BB86" s="100">
        <f>Summary!$C$25+(Summary!$C$26*BB55)+Summary!$C$27</f>
        <v>9872.983333333334</v>
      </c>
      <c r="BC86" s="100">
        <f>Summary!$C$25+(Summary!$C$26*BC55)+Summary!$C$27</f>
        <v>9872.983333333334</v>
      </c>
      <c r="BD86" s="100">
        <f>Summary!$C$25+(Summary!$C$26*BD55)+Summary!$C$27</f>
        <v>9872.983333333334</v>
      </c>
      <c r="BE86" s="100">
        <f>Summary!$C$25+(Summary!$C$26*BE55)+Summary!$C$27</f>
        <v>9872.983333333334</v>
      </c>
      <c r="BF86" s="100">
        <f>Summary!$C$25+(Summary!$C$26*BF55)+Summary!$C$27</f>
        <v>9872.983333333334</v>
      </c>
      <c r="BG86" s="100">
        <f>Summary!$C$25+(Summary!$C$26*BG55)+Summary!$C$27</f>
        <v>9872.983333333334</v>
      </c>
      <c r="BH86" s="100">
        <f>Summary!$C$25+(Summary!$C$26*BH55)+Summary!$C$27</f>
        <v>9872.983333333334</v>
      </c>
      <c r="BI86" s="100">
        <f>Summary!$C$25+(Summary!$C$26*BI55)+Summary!$C$27</f>
        <v>9872.983333333334</v>
      </c>
      <c r="BJ86" s="100">
        <f>Summary!$C$25+(Summary!$C$26*BJ55)+Summary!$C$27</f>
        <v>9872.983333333334</v>
      </c>
      <c r="BK86" s="100">
        <f>Summary!$C$25+(Summary!$C$26*BK55)+Summary!$C$27</f>
        <v>9872.983333333334</v>
      </c>
      <c r="BL86" s="100">
        <f>Summary!$C$25+(Summary!$C$26*BL55)+Summary!$C$27</f>
        <v>9872.983333333334</v>
      </c>
      <c r="BM86" s="97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</row>
    <row r="87" spans="1:101" s="101" customFormat="1" ht="15">
      <c r="A87" s="98" t="s">
        <v>249</v>
      </c>
      <c r="B87" s="98"/>
      <c r="C87" s="99"/>
      <c r="D87" s="99"/>
      <c r="E87" s="99"/>
      <c r="F87" s="99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>
        <f>Summary!$C$25+(Summary!$C$26*AX56)+Summary!$C$27</f>
        <v>8597.983333333334</v>
      </c>
      <c r="AY87" s="100">
        <f>Summary!$C$25+(Summary!$C$26*AY56)+Summary!$C$27</f>
        <v>8597.983333333334</v>
      </c>
      <c r="AZ87" s="100">
        <f>Summary!$C$25+(Summary!$C$26*AZ56)+Summary!$C$27</f>
        <v>8597.983333333334</v>
      </c>
      <c r="BA87" s="100">
        <f>Summary!$C$25+(Summary!$C$26*BA56)+Summary!$C$27</f>
        <v>8597.983333333334</v>
      </c>
      <c r="BB87" s="100">
        <f>Summary!$C$25+(Summary!$C$26*BB56)+Summary!$C$27</f>
        <v>8597.983333333334</v>
      </c>
      <c r="BC87" s="100">
        <f>Summary!$C$25+(Summary!$C$26*BC56)+Summary!$C$27</f>
        <v>8597.983333333334</v>
      </c>
      <c r="BD87" s="100">
        <f>Summary!$C$25+(Summary!$C$26*BD56)+Summary!$C$27</f>
        <v>9872.983333333334</v>
      </c>
      <c r="BE87" s="100">
        <f>Summary!$C$25+(Summary!$C$26*BE56)+Summary!$C$27</f>
        <v>9872.983333333334</v>
      </c>
      <c r="BF87" s="100">
        <f>Summary!$C$25+(Summary!$C$26*BF56)+Summary!$C$27</f>
        <v>9872.983333333334</v>
      </c>
      <c r="BG87" s="100">
        <f>Summary!$C$25+(Summary!$C$26*BG56)+Summary!$C$27</f>
        <v>9872.983333333334</v>
      </c>
      <c r="BH87" s="100">
        <f>Summary!$C$25+(Summary!$C$26*BH56)+Summary!$C$27</f>
        <v>9872.983333333334</v>
      </c>
      <c r="BI87" s="100">
        <f>Summary!$C$25+(Summary!$C$26*BI56)+Summary!$C$27</f>
        <v>9872.983333333334</v>
      </c>
      <c r="BJ87" s="100">
        <f>Summary!$C$25+(Summary!$C$26*BJ56)+Summary!$C$27</f>
        <v>9872.983333333334</v>
      </c>
      <c r="BK87" s="100">
        <f>Summary!$C$25+(Summary!$C$26*BK56)+Summary!$C$27</f>
        <v>9872.983333333334</v>
      </c>
      <c r="BL87" s="100">
        <f>Summary!$C$25+(Summary!$C$26*BL56)+Summary!$C$27</f>
        <v>9872.983333333334</v>
      </c>
      <c r="BM87" s="97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</row>
    <row r="88" spans="1:101" s="101" customFormat="1" ht="15">
      <c r="A88" s="98" t="s">
        <v>250</v>
      </c>
      <c r="B88" s="98"/>
      <c r="C88" s="99"/>
      <c r="D88" s="99"/>
      <c r="E88" s="99"/>
      <c r="F88" s="99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>
        <f>Summary!$C$25+(Summary!$C$26*BA57)+Summary!$C$27</f>
        <v>8597.983333333334</v>
      </c>
      <c r="BB88" s="100">
        <f>Summary!$C$25+(Summary!$C$26*BB57)+Summary!$C$27</f>
        <v>8597.983333333334</v>
      </c>
      <c r="BC88" s="100">
        <f>Summary!$C$25+(Summary!$C$26*BC57)+Summary!$C$27</f>
        <v>8597.983333333334</v>
      </c>
      <c r="BD88" s="100">
        <f>Summary!$C$25+(Summary!$C$26*BD57)+Summary!$C$27</f>
        <v>8597.983333333334</v>
      </c>
      <c r="BE88" s="100">
        <f>Summary!$C$25+(Summary!$C$26*BE57)+Summary!$C$27</f>
        <v>8597.983333333334</v>
      </c>
      <c r="BF88" s="100">
        <f>Summary!$C$25+(Summary!$C$26*BF57)+Summary!$C$27</f>
        <v>8597.983333333334</v>
      </c>
      <c r="BG88" s="100">
        <f>Summary!$C$25+(Summary!$C$26*BG57)+Summary!$C$27</f>
        <v>9872.983333333334</v>
      </c>
      <c r="BH88" s="100">
        <f>Summary!$C$25+(Summary!$C$26*BH57)+Summary!$C$27</f>
        <v>9872.983333333334</v>
      </c>
      <c r="BI88" s="100">
        <f>Summary!$C$25+(Summary!$C$26*BI57)+Summary!$C$27</f>
        <v>9872.983333333334</v>
      </c>
      <c r="BJ88" s="100">
        <f>Summary!$C$25+(Summary!$C$26*BJ57)+Summary!$C$27</f>
        <v>9872.983333333334</v>
      </c>
      <c r="BK88" s="100">
        <f>Summary!$C$25+(Summary!$C$26*BK57)+Summary!$C$27</f>
        <v>9872.983333333334</v>
      </c>
      <c r="BL88" s="100">
        <f>Summary!$C$25+(Summary!$C$26*BL57)+Summary!$C$27</f>
        <v>9872.983333333334</v>
      </c>
      <c r="BM88" s="97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</row>
    <row r="89" spans="1:101" s="101" customFormat="1" ht="15">
      <c r="A89" s="98" t="s">
        <v>251</v>
      </c>
      <c r="B89" s="98"/>
      <c r="C89" s="99"/>
      <c r="D89" s="99"/>
      <c r="E89" s="99"/>
      <c r="F89" s="99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>
        <f>Summary!$C$25+(Summary!$C$26*BD58)+Summary!$C$27</f>
        <v>8597.983333333334</v>
      </c>
      <c r="BE89" s="100">
        <f>Summary!$C$25+(Summary!$C$26*BE58)+Summary!$C$27</f>
        <v>8597.983333333334</v>
      </c>
      <c r="BF89" s="100">
        <f>Summary!$C$25+(Summary!$C$26*BF58)+Summary!$C$27</f>
        <v>8597.983333333334</v>
      </c>
      <c r="BG89" s="100">
        <f>Summary!$C$25+(Summary!$C$26*BG58)+Summary!$C$27</f>
        <v>8597.983333333334</v>
      </c>
      <c r="BH89" s="100">
        <f>Summary!$C$25+(Summary!$C$26*BH58)+Summary!$C$27</f>
        <v>8597.983333333334</v>
      </c>
      <c r="BI89" s="100">
        <f>Summary!$C$25+(Summary!$C$26*BI58)+Summary!$C$27</f>
        <v>8597.983333333334</v>
      </c>
      <c r="BJ89" s="100">
        <f>Summary!$C$25+(Summary!$C$26*BJ58)+Summary!$C$27</f>
        <v>9872.983333333334</v>
      </c>
      <c r="BK89" s="100">
        <f>Summary!$C$25+(Summary!$C$26*BK58)+Summary!$C$27</f>
        <v>9872.983333333334</v>
      </c>
      <c r="BL89" s="100">
        <f>Summary!$C$25+(Summary!$C$26*BL58)+Summary!$C$27</f>
        <v>9872.983333333334</v>
      </c>
      <c r="BM89" s="97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</row>
    <row r="90" spans="1:68" s="97" customFormat="1" ht="15">
      <c r="A90" s="96" t="s">
        <v>252</v>
      </c>
      <c r="B90" s="96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>
        <f>Summary!$C$25+(Summary!$C$26*BG59)+Summary!$C$27</f>
        <v>8597.983333333334</v>
      </c>
      <c r="BH90" s="100">
        <f>Summary!$C$25+(Summary!$C$26*BH59)+Summary!$C$27</f>
        <v>8597.983333333334</v>
      </c>
      <c r="BI90" s="100">
        <f>Summary!$C$25+(Summary!$C$26*BI59)+Summary!$C$27</f>
        <v>8597.983333333334</v>
      </c>
      <c r="BJ90" s="100">
        <f>Summary!$C$25+(Summary!$C$26*BJ59)+Summary!$C$27</f>
        <v>8597.983333333334</v>
      </c>
      <c r="BK90" s="100">
        <f>Summary!$C$25+(Summary!$C$26*BK59)+Summary!$C$27</f>
        <v>8597.983333333334</v>
      </c>
      <c r="BL90" s="100">
        <f>Summary!$C$25+(Summary!$C$26*BL59)+Summary!$C$27</f>
        <v>8597.983333333334</v>
      </c>
      <c r="BM90" s="100"/>
      <c r="BN90" s="100"/>
      <c r="BO90" s="100"/>
      <c r="BP90" s="100"/>
    </row>
    <row r="91" spans="1:68" s="97" customFormat="1" ht="15">
      <c r="A91" s="96" t="s">
        <v>253</v>
      </c>
      <c r="B91" s="96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>
        <f>Summary!$C$25+(Summary!$C$26*BJ60)+Summary!$C$27</f>
        <v>8597.983333333334</v>
      </c>
      <c r="BK91" s="100">
        <f>Summary!$C$25+(Summary!$C$26*BK60)+Summary!$C$27</f>
        <v>8597.983333333334</v>
      </c>
      <c r="BL91" s="100">
        <f>Summary!$C$25+(Summary!$C$26*BL60)+Summary!$C$27</f>
        <v>8597.983333333334</v>
      </c>
      <c r="BM91" s="100"/>
      <c r="BN91" s="100"/>
      <c r="BO91" s="100"/>
      <c r="BP91" s="100"/>
    </row>
    <row r="92" spans="48:94" s="97" customFormat="1" ht="15"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</row>
    <row r="93" spans="1:64" s="97" customFormat="1" ht="15">
      <c r="A93" s="96" t="s">
        <v>197</v>
      </c>
      <c r="B93" s="96"/>
      <c r="D93" s="104">
        <f aca="true" t="shared" si="38" ref="D93:AI93">SUM(D67:D92)</f>
        <v>22500</v>
      </c>
      <c r="E93" s="104">
        <f t="shared" si="38"/>
        <v>37347.98333333334</v>
      </c>
      <c r="F93" s="104">
        <f t="shared" si="38"/>
        <v>37347.98333333334</v>
      </c>
      <c r="G93" s="104">
        <f t="shared" si="38"/>
        <v>37347.98333333334</v>
      </c>
      <c r="H93" s="104">
        <f t="shared" si="38"/>
        <v>45945.966666666674</v>
      </c>
      <c r="I93" s="104">
        <f t="shared" si="38"/>
        <v>45945.966666666674</v>
      </c>
      <c r="J93" s="104">
        <f t="shared" si="38"/>
        <v>45945.966666666674</v>
      </c>
      <c r="K93" s="104">
        <f t="shared" si="38"/>
        <v>55818.95000000001</v>
      </c>
      <c r="L93" s="104">
        <f t="shared" si="38"/>
        <v>55818.95000000001</v>
      </c>
      <c r="M93" s="104">
        <f t="shared" si="38"/>
        <v>55818.95000000001</v>
      </c>
      <c r="N93" s="104">
        <f t="shared" si="38"/>
        <v>69858.60000000002</v>
      </c>
      <c r="O93" s="104">
        <f t="shared" si="38"/>
        <v>69858.60000000002</v>
      </c>
      <c r="P93" s="104">
        <f t="shared" si="38"/>
        <v>69858.60000000002</v>
      </c>
      <c r="Q93" s="104">
        <f t="shared" si="38"/>
        <v>79731.58333333336</v>
      </c>
      <c r="R93" s="104">
        <f t="shared" si="38"/>
        <v>79731.58333333336</v>
      </c>
      <c r="S93" s="104">
        <f t="shared" si="38"/>
        <v>79731.58333333336</v>
      </c>
      <c r="T93" s="104">
        <f t="shared" si="38"/>
        <v>89604.5666666667</v>
      </c>
      <c r="U93" s="104">
        <f t="shared" si="38"/>
        <v>89604.5666666667</v>
      </c>
      <c r="V93" s="104">
        <f t="shared" si="38"/>
        <v>89604.5666666667</v>
      </c>
      <c r="W93" s="104">
        <f t="shared" si="38"/>
        <v>99477.55000000003</v>
      </c>
      <c r="X93" s="104">
        <f t="shared" si="38"/>
        <v>99477.55000000003</v>
      </c>
      <c r="Y93" s="104">
        <f t="shared" si="38"/>
        <v>99477.55000000003</v>
      </c>
      <c r="Z93" s="104">
        <f t="shared" si="38"/>
        <v>119350.53333333337</v>
      </c>
      <c r="AA93" s="104">
        <f t="shared" si="38"/>
        <v>119350.53333333337</v>
      </c>
      <c r="AB93" s="104">
        <f t="shared" si="38"/>
        <v>119350.53333333337</v>
      </c>
      <c r="AC93" s="104">
        <f t="shared" si="38"/>
        <v>129223.5166666667</v>
      </c>
      <c r="AD93" s="104">
        <f t="shared" si="38"/>
        <v>129223.5166666667</v>
      </c>
      <c r="AE93" s="104">
        <f t="shared" si="38"/>
        <v>129223.5166666667</v>
      </c>
      <c r="AF93" s="104">
        <f t="shared" si="38"/>
        <v>139096.50000000003</v>
      </c>
      <c r="AG93" s="104">
        <f t="shared" si="38"/>
        <v>139096.50000000003</v>
      </c>
      <c r="AH93" s="104">
        <f t="shared" si="38"/>
        <v>139096.50000000003</v>
      </c>
      <c r="AI93" s="104">
        <f t="shared" si="38"/>
        <v>148969.48333333337</v>
      </c>
      <c r="AJ93" s="104">
        <f aca="true" t="shared" si="39" ref="AJ93:BL93">SUM(AJ67:AJ92)</f>
        <v>148969.48333333337</v>
      </c>
      <c r="AK93" s="104">
        <f t="shared" si="39"/>
        <v>148969.48333333337</v>
      </c>
      <c r="AL93" s="104">
        <f t="shared" si="39"/>
        <v>158842.4666666667</v>
      </c>
      <c r="AM93" s="104">
        <f t="shared" si="39"/>
        <v>158842.4666666667</v>
      </c>
      <c r="AN93" s="104">
        <f t="shared" si="39"/>
        <v>158842.4666666667</v>
      </c>
      <c r="AO93" s="104">
        <f t="shared" si="39"/>
        <v>168715.45000000004</v>
      </c>
      <c r="AP93" s="104">
        <f t="shared" si="39"/>
        <v>168715.45000000004</v>
      </c>
      <c r="AQ93" s="104">
        <f t="shared" si="39"/>
        <v>168715.45000000004</v>
      </c>
      <c r="AR93" s="104">
        <f t="shared" si="39"/>
        <v>178588.43333333338</v>
      </c>
      <c r="AS93" s="104">
        <f t="shared" si="39"/>
        <v>178588.43333333338</v>
      </c>
      <c r="AT93" s="104">
        <f t="shared" si="39"/>
        <v>178588.43333333338</v>
      </c>
      <c r="AU93" s="104">
        <f t="shared" si="39"/>
        <v>188461.41666666672</v>
      </c>
      <c r="AV93" s="104">
        <f t="shared" si="39"/>
        <v>188461.41666666672</v>
      </c>
      <c r="AW93" s="104">
        <f t="shared" si="39"/>
        <v>188461.41666666672</v>
      </c>
      <c r="AX93" s="104">
        <f t="shared" si="39"/>
        <v>198334.40000000005</v>
      </c>
      <c r="AY93" s="104">
        <f t="shared" si="39"/>
        <v>198334.40000000005</v>
      </c>
      <c r="AZ93" s="104">
        <f t="shared" si="39"/>
        <v>198334.40000000005</v>
      </c>
      <c r="BA93" s="104">
        <f t="shared" si="39"/>
        <v>208207.3833333334</v>
      </c>
      <c r="BB93" s="104">
        <f t="shared" si="39"/>
        <v>208207.3833333334</v>
      </c>
      <c r="BC93" s="104">
        <f t="shared" si="39"/>
        <v>208207.3833333334</v>
      </c>
      <c r="BD93" s="104">
        <f t="shared" si="39"/>
        <v>218080.36666666673</v>
      </c>
      <c r="BE93" s="104">
        <f t="shared" si="39"/>
        <v>218080.36666666673</v>
      </c>
      <c r="BF93" s="104">
        <f t="shared" si="39"/>
        <v>218080.36666666673</v>
      </c>
      <c r="BG93" s="104">
        <f t="shared" si="39"/>
        <v>227953.35000000006</v>
      </c>
      <c r="BH93" s="104">
        <f t="shared" si="39"/>
        <v>227953.35000000006</v>
      </c>
      <c r="BI93" s="104">
        <f t="shared" si="39"/>
        <v>227953.35000000006</v>
      </c>
      <c r="BJ93" s="104">
        <f t="shared" si="39"/>
        <v>237826.3333333334</v>
      </c>
      <c r="BK93" s="104">
        <f t="shared" si="39"/>
        <v>237826.3333333334</v>
      </c>
      <c r="BL93" s="104">
        <f t="shared" si="39"/>
        <v>237826.3333333334</v>
      </c>
    </row>
  </sheetData>
  <sheetProtection/>
  <printOptions/>
  <pageMargins left="0.42" right="0.17" top="1" bottom="1" header="0.5" footer="0.5"/>
  <pageSetup fitToWidth="4" fitToHeight="1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2"/>
  <sheetViews>
    <sheetView zoomScale="75" zoomScaleNormal="75" workbookViewId="0" topLeftCell="A1">
      <selection activeCell="F1" sqref="F1"/>
    </sheetView>
  </sheetViews>
  <sheetFormatPr defaultColWidth="9.33203125" defaultRowHeight="11.25"/>
  <cols>
    <col min="1" max="1" width="10.5" style="0" customWidth="1"/>
  </cols>
  <sheetData>
    <row r="1" ht="26.25">
      <c r="F1" s="28" t="s">
        <v>114</v>
      </c>
    </row>
    <row r="2" spans="1:41" s="52" customFormat="1" ht="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62" s="52" customFormat="1" ht="15">
      <c r="A3" s="53"/>
      <c r="B3" s="53" t="s">
        <v>12</v>
      </c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3">
        <v>10</v>
      </c>
      <c r="M3" s="53">
        <v>11</v>
      </c>
      <c r="N3" s="53">
        <v>12</v>
      </c>
      <c r="O3" s="53">
        <v>13</v>
      </c>
      <c r="P3" s="53">
        <v>14</v>
      </c>
      <c r="Q3" s="53">
        <v>15</v>
      </c>
      <c r="R3" s="53">
        <v>16</v>
      </c>
      <c r="S3" s="53">
        <v>17</v>
      </c>
      <c r="T3" s="53">
        <v>18</v>
      </c>
      <c r="U3" s="53">
        <v>19</v>
      </c>
      <c r="V3" s="53">
        <v>20</v>
      </c>
      <c r="W3" s="53">
        <v>21</v>
      </c>
      <c r="X3" s="53">
        <v>22</v>
      </c>
      <c r="Y3" s="53">
        <v>23</v>
      </c>
      <c r="Z3" s="53">
        <v>24</v>
      </c>
      <c r="AA3" s="53">
        <v>25</v>
      </c>
      <c r="AB3" s="53">
        <v>26</v>
      </c>
      <c r="AC3" s="53">
        <v>27</v>
      </c>
      <c r="AD3" s="53">
        <v>28</v>
      </c>
      <c r="AE3" s="53">
        <v>29</v>
      </c>
      <c r="AF3" s="53">
        <v>30</v>
      </c>
      <c r="AG3" s="53">
        <v>31</v>
      </c>
      <c r="AH3" s="53">
        <v>32</v>
      </c>
      <c r="AI3" s="53">
        <v>33</v>
      </c>
      <c r="AJ3" s="53">
        <v>34</v>
      </c>
      <c r="AK3" s="53">
        <v>35</v>
      </c>
      <c r="AL3" s="53">
        <v>36</v>
      </c>
      <c r="AM3" s="53">
        <v>37</v>
      </c>
      <c r="AN3" s="53">
        <v>38</v>
      </c>
      <c r="AO3" s="53">
        <v>39</v>
      </c>
      <c r="AP3" s="54">
        <v>40</v>
      </c>
      <c r="AQ3" s="54">
        <v>41</v>
      </c>
      <c r="AR3" s="54">
        <v>42</v>
      </c>
      <c r="AS3" s="54">
        <v>43</v>
      </c>
      <c r="AT3" s="54">
        <v>44</v>
      </c>
      <c r="AU3" s="54">
        <v>45</v>
      </c>
      <c r="AV3" s="54">
        <v>46</v>
      </c>
      <c r="AW3" s="54">
        <v>47</v>
      </c>
      <c r="AX3" s="54">
        <v>48</v>
      </c>
      <c r="AY3" s="54">
        <v>49</v>
      </c>
      <c r="AZ3" s="54">
        <v>50</v>
      </c>
      <c r="BA3" s="54">
        <v>51</v>
      </c>
      <c r="BB3" s="54">
        <v>52</v>
      </c>
      <c r="BC3" s="54">
        <v>53</v>
      </c>
      <c r="BD3" s="54">
        <v>54</v>
      </c>
      <c r="BE3" s="54">
        <v>55</v>
      </c>
      <c r="BF3" s="54">
        <v>56</v>
      </c>
      <c r="BG3" s="54">
        <v>57</v>
      </c>
      <c r="BH3" s="54">
        <v>58</v>
      </c>
      <c r="BI3" s="54">
        <v>59</v>
      </c>
      <c r="BJ3" s="54">
        <v>60</v>
      </c>
    </row>
    <row r="4" spans="1:41" s="52" customFormat="1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62" s="52" customFormat="1" ht="15">
      <c r="A5" s="53" t="s">
        <v>94</v>
      </c>
      <c r="B5" s="53"/>
      <c r="C5" s="55">
        <v>0</v>
      </c>
      <c r="D5" s="55">
        <v>20</v>
      </c>
      <c r="E5" s="55">
        <v>40</v>
      </c>
      <c r="F5" s="55">
        <v>65</v>
      </c>
      <c r="G5" s="55">
        <v>99.5</v>
      </c>
      <c r="H5" s="55">
        <v>150.25</v>
      </c>
      <c r="I5" s="55">
        <v>226.375</v>
      </c>
      <c r="J5" s="55">
        <v>339.5625</v>
      </c>
      <c r="K5" s="55">
        <v>509.34375</v>
      </c>
      <c r="L5" s="55">
        <v>764.015625</v>
      </c>
      <c r="M5" s="55">
        <v>1146.0234375</v>
      </c>
      <c r="N5" s="55">
        <v>1719.03515625</v>
      </c>
      <c r="O5" s="55">
        <v>2569.440234375</v>
      </c>
      <c r="P5" s="55">
        <v>3854.1603515625</v>
      </c>
      <c r="Q5" s="55">
        <v>5354.1603515625</v>
      </c>
      <c r="R5" s="55">
        <v>6854.1603515625</v>
      </c>
      <c r="S5" s="55">
        <v>8354.1603515625</v>
      </c>
      <c r="T5" s="55">
        <v>9854.1603515625</v>
      </c>
      <c r="U5" s="55">
        <v>11354.1603515625</v>
      </c>
      <c r="V5" s="55">
        <v>12854.1603515625</v>
      </c>
      <c r="W5" s="55">
        <v>14354.1603515625</v>
      </c>
      <c r="X5" s="55">
        <v>15854.1603515625</v>
      </c>
      <c r="Y5" s="55">
        <v>17354.1603515625</v>
      </c>
      <c r="Z5" s="55">
        <v>18854.1603515625</v>
      </c>
      <c r="AA5" s="55">
        <v>20354.1603515625</v>
      </c>
      <c r="AB5" s="55">
        <v>21854.1603515625</v>
      </c>
      <c r="AC5" s="55">
        <v>23354.1603515625</v>
      </c>
      <c r="AD5" s="55">
        <v>24854.1603515625</v>
      </c>
      <c r="AE5" s="55">
        <v>26354.1603515625</v>
      </c>
      <c r="AF5" s="55">
        <v>27854.1603515625</v>
      </c>
      <c r="AG5" s="55">
        <v>29354.1603515625</v>
      </c>
      <c r="AH5" s="55">
        <v>30854.1603515625</v>
      </c>
      <c r="AI5" s="55">
        <v>32354.1603515625</v>
      </c>
      <c r="AJ5" s="55">
        <v>33854.1603515625</v>
      </c>
      <c r="AK5" s="55">
        <v>35354.1603515625</v>
      </c>
      <c r="AL5" s="55">
        <v>36854.1603515625</v>
      </c>
      <c r="AM5" s="55">
        <f>AL5+1000</f>
        <v>37854.1603515625</v>
      </c>
      <c r="AN5" s="55">
        <f aca="true" t="shared" si="0" ref="AN5:BJ5">AM5+1000</f>
        <v>38854.1603515625</v>
      </c>
      <c r="AO5" s="55">
        <f t="shared" si="0"/>
        <v>39854.1603515625</v>
      </c>
      <c r="AP5" s="55">
        <f t="shared" si="0"/>
        <v>40854.1603515625</v>
      </c>
      <c r="AQ5" s="55">
        <f t="shared" si="0"/>
        <v>41854.1603515625</v>
      </c>
      <c r="AR5" s="55">
        <f t="shared" si="0"/>
        <v>42854.1603515625</v>
      </c>
      <c r="AS5" s="55">
        <f t="shared" si="0"/>
        <v>43854.1603515625</v>
      </c>
      <c r="AT5" s="55">
        <f t="shared" si="0"/>
        <v>44854.1603515625</v>
      </c>
      <c r="AU5" s="55">
        <f t="shared" si="0"/>
        <v>45854.1603515625</v>
      </c>
      <c r="AV5" s="55">
        <f t="shared" si="0"/>
        <v>46854.1603515625</v>
      </c>
      <c r="AW5" s="55">
        <f t="shared" si="0"/>
        <v>47854.1603515625</v>
      </c>
      <c r="AX5" s="55">
        <f t="shared" si="0"/>
        <v>48854.1603515625</v>
      </c>
      <c r="AY5" s="55">
        <f t="shared" si="0"/>
        <v>49854.1603515625</v>
      </c>
      <c r="AZ5" s="55">
        <f t="shared" si="0"/>
        <v>50854.1603515625</v>
      </c>
      <c r="BA5" s="55">
        <f t="shared" si="0"/>
        <v>51854.1603515625</v>
      </c>
      <c r="BB5" s="55">
        <f t="shared" si="0"/>
        <v>52854.1603515625</v>
      </c>
      <c r="BC5" s="55">
        <f t="shared" si="0"/>
        <v>53854.1603515625</v>
      </c>
      <c r="BD5" s="55">
        <f t="shared" si="0"/>
        <v>54854.1603515625</v>
      </c>
      <c r="BE5" s="55">
        <f t="shared" si="0"/>
        <v>55854.1603515625</v>
      </c>
      <c r="BF5" s="55">
        <f t="shared" si="0"/>
        <v>56854.1603515625</v>
      </c>
      <c r="BG5" s="55">
        <f t="shared" si="0"/>
        <v>57854.1603515625</v>
      </c>
      <c r="BH5" s="55">
        <f t="shared" si="0"/>
        <v>58854.1603515625</v>
      </c>
      <c r="BI5" s="55">
        <f t="shared" si="0"/>
        <v>59854.1603515625</v>
      </c>
      <c r="BJ5" s="55">
        <f t="shared" si="0"/>
        <v>60854.1603515625</v>
      </c>
    </row>
    <row r="6" spans="1:62" s="52" customFormat="1" ht="15">
      <c r="A6" s="53" t="s">
        <v>95</v>
      </c>
      <c r="B6" s="53"/>
      <c r="C6" s="55"/>
      <c r="D6" s="55"/>
      <c r="E6" s="55">
        <v>0</v>
      </c>
      <c r="F6" s="55">
        <v>20</v>
      </c>
      <c r="G6" s="55">
        <v>40</v>
      </c>
      <c r="H6" s="55">
        <v>65</v>
      </c>
      <c r="I6" s="55">
        <v>99.5</v>
      </c>
      <c r="J6" s="55">
        <v>150.25</v>
      </c>
      <c r="K6" s="55">
        <v>226.375</v>
      </c>
      <c r="L6" s="55">
        <v>339.5625</v>
      </c>
      <c r="M6" s="55">
        <v>509.34375</v>
      </c>
      <c r="N6" s="55">
        <v>764.015625</v>
      </c>
      <c r="O6" s="55">
        <v>1146.0234375</v>
      </c>
      <c r="P6" s="55">
        <v>1719.03515625</v>
      </c>
      <c r="Q6" s="55">
        <v>2569.440234375</v>
      </c>
      <c r="R6" s="55">
        <v>3854.1603515625</v>
      </c>
      <c r="S6" s="55">
        <v>5354.1603515625</v>
      </c>
      <c r="T6" s="55">
        <v>6854.1603515625</v>
      </c>
      <c r="U6" s="55">
        <v>8354.1603515625</v>
      </c>
      <c r="V6" s="55">
        <v>9854.1603515625</v>
      </c>
      <c r="W6" s="55">
        <v>11354.1603515625</v>
      </c>
      <c r="X6" s="55">
        <v>12854.1603515625</v>
      </c>
      <c r="Y6" s="55">
        <v>14354.1603515625</v>
      </c>
      <c r="Z6" s="55">
        <v>15854.1603515625</v>
      </c>
      <c r="AA6" s="55">
        <v>18854.1603515625</v>
      </c>
      <c r="AB6" s="55">
        <v>20354.1603515625</v>
      </c>
      <c r="AC6" s="55">
        <v>21854.1603515625</v>
      </c>
      <c r="AD6" s="55">
        <v>23354.1603515625</v>
      </c>
      <c r="AE6" s="55">
        <v>24854.1603515625</v>
      </c>
      <c r="AF6" s="55">
        <v>26354.1603515625</v>
      </c>
      <c r="AG6" s="55">
        <v>27854.1603515625</v>
      </c>
      <c r="AH6" s="55">
        <v>29354.1603515625</v>
      </c>
      <c r="AI6" s="55">
        <v>30854.1603515625</v>
      </c>
      <c r="AJ6" s="55">
        <v>32354.1603515625</v>
      </c>
      <c r="AK6" s="55">
        <v>33854.1603515625</v>
      </c>
      <c r="AL6" s="55">
        <v>35354.1603515625</v>
      </c>
      <c r="AM6" s="55">
        <f aca="true" t="shared" si="1" ref="AM6:BJ6">AL6+1000</f>
        <v>36354.1603515625</v>
      </c>
      <c r="AN6" s="55">
        <f t="shared" si="1"/>
        <v>37354.1603515625</v>
      </c>
      <c r="AO6" s="55">
        <f t="shared" si="1"/>
        <v>38354.1603515625</v>
      </c>
      <c r="AP6" s="55">
        <f t="shared" si="1"/>
        <v>39354.1603515625</v>
      </c>
      <c r="AQ6" s="55">
        <f t="shared" si="1"/>
        <v>40354.1603515625</v>
      </c>
      <c r="AR6" s="55">
        <f t="shared" si="1"/>
        <v>41354.1603515625</v>
      </c>
      <c r="AS6" s="55">
        <f t="shared" si="1"/>
        <v>42354.1603515625</v>
      </c>
      <c r="AT6" s="55">
        <f t="shared" si="1"/>
        <v>43354.1603515625</v>
      </c>
      <c r="AU6" s="55">
        <f t="shared" si="1"/>
        <v>44354.1603515625</v>
      </c>
      <c r="AV6" s="55">
        <f t="shared" si="1"/>
        <v>45354.1603515625</v>
      </c>
      <c r="AW6" s="55">
        <f t="shared" si="1"/>
        <v>46354.1603515625</v>
      </c>
      <c r="AX6" s="55">
        <f t="shared" si="1"/>
        <v>47354.1603515625</v>
      </c>
      <c r="AY6" s="55">
        <f t="shared" si="1"/>
        <v>48354.1603515625</v>
      </c>
      <c r="AZ6" s="55">
        <f t="shared" si="1"/>
        <v>49354.1603515625</v>
      </c>
      <c r="BA6" s="55">
        <f t="shared" si="1"/>
        <v>50354.1603515625</v>
      </c>
      <c r="BB6" s="55">
        <f t="shared" si="1"/>
        <v>51354.1603515625</v>
      </c>
      <c r="BC6" s="55">
        <f t="shared" si="1"/>
        <v>52354.1603515625</v>
      </c>
      <c r="BD6" s="55">
        <f t="shared" si="1"/>
        <v>53354.1603515625</v>
      </c>
      <c r="BE6" s="55">
        <f t="shared" si="1"/>
        <v>54354.1603515625</v>
      </c>
      <c r="BF6" s="55">
        <f t="shared" si="1"/>
        <v>55354.1603515625</v>
      </c>
      <c r="BG6" s="55">
        <f t="shared" si="1"/>
        <v>56354.1603515625</v>
      </c>
      <c r="BH6" s="55">
        <f t="shared" si="1"/>
        <v>57354.1603515625</v>
      </c>
      <c r="BI6" s="55">
        <f t="shared" si="1"/>
        <v>58354.1603515625</v>
      </c>
      <c r="BJ6" s="55">
        <f t="shared" si="1"/>
        <v>59354.1603515625</v>
      </c>
    </row>
    <row r="7" spans="1:62" s="52" customFormat="1" ht="15">
      <c r="A7" s="53" t="s">
        <v>96</v>
      </c>
      <c r="B7" s="53"/>
      <c r="C7" s="55"/>
      <c r="D7" s="55"/>
      <c r="E7" s="55"/>
      <c r="F7" s="55">
        <v>0</v>
      </c>
      <c r="G7" s="55">
        <v>20</v>
      </c>
      <c r="H7" s="55">
        <v>40</v>
      </c>
      <c r="I7" s="55">
        <v>65</v>
      </c>
      <c r="J7" s="55">
        <v>99.5</v>
      </c>
      <c r="K7" s="55">
        <v>150.25</v>
      </c>
      <c r="L7" s="55">
        <v>226.375</v>
      </c>
      <c r="M7" s="55">
        <v>339.5625</v>
      </c>
      <c r="N7" s="55">
        <v>509.34375</v>
      </c>
      <c r="O7" s="55">
        <v>764.015625</v>
      </c>
      <c r="P7" s="55">
        <v>1146.0234375</v>
      </c>
      <c r="Q7" s="55">
        <v>1719.03515625</v>
      </c>
      <c r="R7" s="55">
        <v>2569.440234375</v>
      </c>
      <c r="S7" s="55">
        <v>3854.1603515625</v>
      </c>
      <c r="T7" s="55">
        <v>5354.1603515625</v>
      </c>
      <c r="U7" s="55">
        <v>6854.1603515625</v>
      </c>
      <c r="V7" s="55">
        <v>8354.1603515625</v>
      </c>
      <c r="W7" s="55">
        <v>9854.1603515625</v>
      </c>
      <c r="X7" s="55">
        <v>11354.1603515625</v>
      </c>
      <c r="Y7" s="55">
        <v>12854.1603515625</v>
      </c>
      <c r="Z7" s="55">
        <v>14354.1603515625</v>
      </c>
      <c r="AA7" s="55">
        <v>15854.1603515625</v>
      </c>
      <c r="AB7" s="55">
        <v>18854.1603515625</v>
      </c>
      <c r="AC7" s="55">
        <v>20354.1603515625</v>
      </c>
      <c r="AD7" s="55">
        <v>21854.1603515625</v>
      </c>
      <c r="AE7" s="55">
        <v>23354.1603515625</v>
      </c>
      <c r="AF7" s="55">
        <v>24854.1603515625</v>
      </c>
      <c r="AG7" s="55">
        <v>26354.1603515625</v>
      </c>
      <c r="AH7" s="55">
        <v>27854.1603515625</v>
      </c>
      <c r="AI7" s="55">
        <v>29354.1603515625</v>
      </c>
      <c r="AJ7" s="55">
        <v>30854.1603515625</v>
      </c>
      <c r="AK7" s="55">
        <v>32354.1603515625</v>
      </c>
      <c r="AL7" s="55">
        <v>33854.1603515625</v>
      </c>
      <c r="AM7" s="55">
        <f aca="true" t="shared" si="2" ref="AM7:BJ7">AL7+1000</f>
        <v>34854.1603515625</v>
      </c>
      <c r="AN7" s="55">
        <f t="shared" si="2"/>
        <v>35854.1603515625</v>
      </c>
      <c r="AO7" s="55">
        <f t="shared" si="2"/>
        <v>36854.1603515625</v>
      </c>
      <c r="AP7" s="55">
        <f t="shared" si="2"/>
        <v>37854.1603515625</v>
      </c>
      <c r="AQ7" s="55">
        <f t="shared" si="2"/>
        <v>38854.1603515625</v>
      </c>
      <c r="AR7" s="55">
        <f t="shared" si="2"/>
        <v>39854.1603515625</v>
      </c>
      <c r="AS7" s="55">
        <f t="shared" si="2"/>
        <v>40854.1603515625</v>
      </c>
      <c r="AT7" s="55">
        <f t="shared" si="2"/>
        <v>41854.1603515625</v>
      </c>
      <c r="AU7" s="55">
        <f t="shared" si="2"/>
        <v>42854.1603515625</v>
      </c>
      <c r="AV7" s="55">
        <f t="shared" si="2"/>
        <v>43854.1603515625</v>
      </c>
      <c r="AW7" s="55">
        <f t="shared" si="2"/>
        <v>44854.1603515625</v>
      </c>
      <c r="AX7" s="55">
        <f t="shared" si="2"/>
        <v>45854.1603515625</v>
      </c>
      <c r="AY7" s="55">
        <f t="shared" si="2"/>
        <v>46854.1603515625</v>
      </c>
      <c r="AZ7" s="55">
        <f t="shared" si="2"/>
        <v>47854.1603515625</v>
      </c>
      <c r="BA7" s="55">
        <f t="shared" si="2"/>
        <v>48854.1603515625</v>
      </c>
      <c r="BB7" s="55">
        <f t="shared" si="2"/>
        <v>49854.1603515625</v>
      </c>
      <c r="BC7" s="55">
        <f t="shared" si="2"/>
        <v>50854.1603515625</v>
      </c>
      <c r="BD7" s="55">
        <f t="shared" si="2"/>
        <v>51854.1603515625</v>
      </c>
      <c r="BE7" s="55">
        <f t="shared" si="2"/>
        <v>52854.1603515625</v>
      </c>
      <c r="BF7" s="55">
        <f t="shared" si="2"/>
        <v>53854.1603515625</v>
      </c>
      <c r="BG7" s="55">
        <f t="shared" si="2"/>
        <v>54854.1603515625</v>
      </c>
      <c r="BH7" s="55">
        <f t="shared" si="2"/>
        <v>55854.1603515625</v>
      </c>
      <c r="BI7" s="55">
        <f t="shared" si="2"/>
        <v>56854.1603515625</v>
      </c>
      <c r="BJ7" s="55">
        <f t="shared" si="2"/>
        <v>57854.1603515625</v>
      </c>
    </row>
    <row r="8" spans="1:62" s="52" customFormat="1" ht="15">
      <c r="A8" s="53" t="s">
        <v>97</v>
      </c>
      <c r="B8" s="53"/>
      <c r="C8" s="55"/>
      <c r="D8" s="55"/>
      <c r="E8" s="55"/>
      <c r="F8" s="55"/>
      <c r="G8" s="55">
        <v>0</v>
      </c>
      <c r="H8" s="55">
        <v>20</v>
      </c>
      <c r="I8" s="55">
        <v>40</v>
      </c>
      <c r="J8" s="55">
        <v>65</v>
      </c>
      <c r="K8" s="55">
        <v>99.5</v>
      </c>
      <c r="L8" s="55">
        <v>150.25</v>
      </c>
      <c r="M8" s="55">
        <v>226.375</v>
      </c>
      <c r="N8" s="55">
        <v>339.5625</v>
      </c>
      <c r="O8" s="55">
        <v>509.34375</v>
      </c>
      <c r="P8" s="55">
        <v>764.015625</v>
      </c>
      <c r="Q8" s="55">
        <v>1146.0234375</v>
      </c>
      <c r="R8" s="55">
        <v>1719.03515625</v>
      </c>
      <c r="S8" s="55">
        <v>2569.440234375</v>
      </c>
      <c r="T8" s="55">
        <v>3854.1603515625</v>
      </c>
      <c r="U8" s="55">
        <v>5354.1603515625</v>
      </c>
      <c r="V8" s="55">
        <v>6854.1603515625</v>
      </c>
      <c r="W8" s="55">
        <v>8354.1603515625</v>
      </c>
      <c r="X8" s="55">
        <v>9854.1603515625</v>
      </c>
      <c r="Y8" s="55">
        <v>11354.1603515625</v>
      </c>
      <c r="Z8" s="55">
        <v>12854.1603515625</v>
      </c>
      <c r="AA8" s="55">
        <v>14354.1603515625</v>
      </c>
      <c r="AB8" s="55">
        <v>15854.1603515625</v>
      </c>
      <c r="AC8" s="55">
        <v>18854.1603515625</v>
      </c>
      <c r="AD8" s="55">
        <v>20354.1603515625</v>
      </c>
      <c r="AE8" s="55">
        <v>21854.1603515625</v>
      </c>
      <c r="AF8" s="55">
        <v>23354.1603515625</v>
      </c>
      <c r="AG8" s="55">
        <v>24854.1603515625</v>
      </c>
      <c r="AH8" s="55">
        <v>26354.1603515625</v>
      </c>
      <c r="AI8" s="55">
        <v>27854.1603515625</v>
      </c>
      <c r="AJ8" s="55">
        <v>29354.1603515625</v>
      </c>
      <c r="AK8" s="55">
        <v>30854.1603515625</v>
      </c>
      <c r="AL8" s="55">
        <v>32354.1603515625</v>
      </c>
      <c r="AM8" s="55">
        <f aca="true" t="shared" si="3" ref="AM8:BJ8">AL8+1000</f>
        <v>33354.1603515625</v>
      </c>
      <c r="AN8" s="55">
        <f t="shared" si="3"/>
        <v>34354.1603515625</v>
      </c>
      <c r="AO8" s="55">
        <f t="shared" si="3"/>
        <v>35354.1603515625</v>
      </c>
      <c r="AP8" s="55">
        <f t="shared" si="3"/>
        <v>36354.1603515625</v>
      </c>
      <c r="AQ8" s="55">
        <f t="shared" si="3"/>
        <v>37354.1603515625</v>
      </c>
      <c r="AR8" s="55">
        <f t="shared" si="3"/>
        <v>38354.1603515625</v>
      </c>
      <c r="AS8" s="55">
        <f t="shared" si="3"/>
        <v>39354.1603515625</v>
      </c>
      <c r="AT8" s="55">
        <f t="shared" si="3"/>
        <v>40354.1603515625</v>
      </c>
      <c r="AU8" s="55">
        <f t="shared" si="3"/>
        <v>41354.1603515625</v>
      </c>
      <c r="AV8" s="55">
        <f t="shared" si="3"/>
        <v>42354.1603515625</v>
      </c>
      <c r="AW8" s="55">
        <f t="shared" si="3"/>
        <v>43354.1603515625</v>
      </c>
      <c r="AX8" s="55">
        <f t="shared" si="3"/>
        <v>44354.1603515625</v>
      </c>
      <c r="AY8" s="55">
        <f t="shared" si="3"/>
        <v>45354.1603515625</v>
      </c>
      <c r="AZ8" s="55">
        <f t="shared" si="3"/>
        <v>46354.1603515625</v>
      </c>
      <c r="BA8" s="55">
        <f t="shared" si="3"/>
        <v>47354.1603515625</v>
      </c>
      <c r="BB8" s="55">
        <f t="shared" si="3"/>
        <v>48354.1603515625</v>
      </c>
      <c r="BC8" s="55">
        <f t="shared" si="3"/>
        <v>49354.1603515625</v>
      </c>
      <c r="BD8" s="55">
        <f t="shared" si="3"/>
        <v>50354.1603515625</v>
      </c>
      <c r="BE8" s="55">
        <f t="shared" si="3"/>
        <v>51354.1603515625</v>
      </c>
      <c r="BF8" s="55">
        <f t="shared" si="3"/>
        <v>52354.1603515625</v>
      </c>
      <c r="BG8" s="55">
        <f t="shared" si="3"/>
        <v>53354.1603515625</v>
      </c>
      <c r="BH8" s="55">
        <f t="shared" si="3"/>
        <v>54354.1603515625</v>
      </c>
      <c r="BI8" s="55">
        <f t="shared" si="3"/>
        <v>55354.1603515625</v>
      </c>
      <c r="BJ8" s="55">
        <f t="shared" si="3"/>
        <v>56354.1603515625</v>
      </c>
    </row>
    <row r="9" spans="1:62" s="52" customFormat="1" ht="15">
      <c r="A9" s="53" t="s">
        <v>98</v>
      </c>
      <c r="B9" s="53"/>
      <c r="C9" s="55"/>
      <c r="D9" s="55"/>
      <c r="E9" s="55"/>
      <c r="F9" s="55"/>
      <c r="G9" s="55"/>
      <c r="H9" s="55">
        <v>0</v>
      </c>
      <c r="I9" s="55">
        <v>20</v>
      </c>
      <c r="J9" s="55">
        <v>40</v>
      </c>
      <c r="K9" s="55">
        <v>65</v>
      </c>
      <c r="L9" s="55">
        <v>99.5</v>
      </c>
      <c r="M9" s="55">
        <v>150.25</v>
      </c>
      <c r="N9" s="55">
        <v>226.375</v>
      </c>
      <c r="O9" s="55">
        <v>339.5625</v>
      </c>
      <c r="P9" s="55">
        <v>509.34375</v>
      </c>
      <c r="Q9" s="55">
        <v>764.015625</v>
      </c>
      <c r="R9" s="55">
        <v>1146.0234375</v>
      </c>
      <c r="S9" s="55">
        <v>1719.03515625</v>
      </c>
      <c r="T9" s="55">
        <v>2569.440234375</v>
      </c>
      <c r="U9" s="55">
        <v>3854.1603515625</v>
      </c>
      <c r="V9" s="55">
        <v>5354.1603515625</v>
      </c>
      <c r="W9" s="55">
        <v>6854.1603515625</v>
      </c>
      <c r="X9" s="55">
        <v>8354.1603515625</v>
      </c>
      <c r="Y9" s="55">
        <v>9854.1603515625</v>
      </c>
      <c r="Z9" s="55">
        <v>11354.1603515625</v>
      </c>
      <c r="AA9" s="55">
        <v>12854.1603515625</v>
      </c>
      <c r="AB9" s="55">
        <v>14354.1603515625</v>
      </c>
      <c r="AC9" s="55">
        <v>15854.1603515625</v>
      </c>
      <c r="AD9" s="55">
        <v>18854.1603515625</v>
      </c>
      <c r="AE9" s="55">
        <v>20354.1603515625</v>
      </c>
      <c r="AF9" s="55">
        <v>21854.1603515625</v>
      </c>
      <c r="AG9" s="55">
        <v>23354.1603515625</v>
      </c>
      <c r="AH9" s="55">
        <v>24854.1603515625</v>
      </c>
      <c r="AI9" s="55">
        <v>26354.1603515625</v>
      </c>
      <c r="AJ9" s="55">
        <v>27854.1603515625</v>
      </c>
      <c r="AK9" s="55">
        <v>29354.1603515625</v>
      </c>
      <c r="AL9" s="55">
        <v>30854.1603515625</v>
      </c>
      <c r="AM9" s="55">
        <f aca="true" t="shared" si="4" ref="AM9:BJ9">AL9+1000</f>
        <v>31854.1603515625</v>
      </c>
      <c r="AN9" s="55">
        <f t="shared" si="4"/>
        <v>32854.1603515625</v>
      </c>
      <c r="AO9" s="55">
        <f t="shared" si="4"/>
        <v>33854.1603515625</v>
      </c>
      <c r="AP9" s="55">
        <f t="shared" si="4"/>
        <v>34854.1603515625</v>
      </c>
      <c r="AQ9" s="55">
        <f t="shared" si="4"/>
        <v>35854.1603515625</v>
      </c>
      <c r="AR9" s="55">
        <f t="shared" si="4"/>
        <v>36854.1603515625</v>
      </c>
      <c r="AS9" s="55">
        <f t="shared" si="4"/>
        <v>37854.1603515625</v>
      </c>
      <c r="AT9" s="55">
        <f t="shared" si="4"/>
        <v>38854.1603515625</v>
      </c>
      <c r="AU9" s="55">
        <f t="shared" si="4"/>
        <v>39854.1603515625</v>
      </c>
      <c r="AV9" s="55">
        <f t="shared" si="4"/>
        <v>40854.1603515625</v>
      </c>
      <c r="AW9" s="55">
        <f t="shared" si="4"/>
        <v>41854.1603515625</v>
      </c>
      <c r="AX9" s="55">
        <f t="shared" si="4"/>
        <v>42854.1603515625</v>
      </c>
      <c r="AY9" s="55">
        <f t="shared" si="4"/>
        <v>43854.1603515625</v>
      </c>
      <c r="AZ9" s="55">
        <f t="shared" si="4"/>
        <v>44854.1603515625</v>
      </c>
      <c r="BA9" s="55">
        <f t="shared" si="4"/>
        <v>45854.1603515625</v>
      </c>
      <c r="BB9" s="55">
        <f t="shared" si="4"/>
        <v>46854.1603515625</v>
      </c>
      <c r="BC9" s="55">
        <f t="shared" si="4"/>
        <v>47854.1603515625</v>
      </c>
      <c r="BD9" s="55">
        <f t="shared" si="4"/>
        <v>48854.1603515625</v>
      </c>
      <c r="BE9" s="55">
        <f t="shared" si="4"/>
        <v>49854.1603515625</v>
      </c>
      <c r="BF9" s="55">
        <f t="shared" si="4"/>
        <v>50854.1603515625</v>
      </c>
      <c r="BG9" s="55">
        <f t="shared" si="4"/>
        <v>51854.1603515625</v>
      </c>
      <c r="BH9" s="55">
        <f t="shared" si="4"/>
        <v>52854.1603515625</v>
      </c>
      <c r="BI9" s="55">
        <f t="shared" si="4"/>
        <v>53854.1603515625</v>
      </c>
      <c r="BJ9" s="55">
        <f t="shared" si="4"/>
        <v>54854.1603515625</v>
      </c>
    </row>
    <row r="10" spans="1:62" s="52" customFormat="1" ht="15">
      <c r="A10" s="53" t="s">
        <v>99</v>
      </c>
      <c r="B10" s="53"/>
      <c r="C10" s="55"/>
      <c r="D10" s="55"/>
      <c r="E10" s="55"/>
      <c r="F10" s="55"/>
      <c r="G10" s="55"/>
      <c r="H10" s="55"/>
      <c r="I10" s="55"/>
      <c r="J10" s="55"/>
      <c r="K10" s="55">
        <v>0</v>
      </c>
      <c r="L10" s="55">
        <v>20</v>
      </c>
      <c r="M10" s="55">
        <v>40</v>
      </c>
      <c r="N10" s="55">
        <v>65</v>
      </c>
      <c r="O10" s="55">
        <v>99.5</v>
      </c>
      <c r="P10" s="55">
        <v>150.25</v>
      </c>
      <c r="Q10" s="55">
        <v>226.375</v>
      </c>
      <c r="R10" s="55">
        <v>339.5625</v>
      </c>
      <c r="S10" s="55">
        <v>509.34375</v>
      </c>
      <c r="T10" s="55">
        <v>764.015625</v>
      </c>
      <c r="U10" s="55">
        <v>1146.0234375</v>
      </c>
      <c r="V10" s="55">
        <v>1719.03515625</v>
      </c>
      <c r="W10" s="55">
        <v>2569.440234375</v>
      </c>
      <c r="X10" s="55">
        <v>3854.1603515625</v>
      </c>
      <c r="Y10" s="55">
        <v>5354.1603515625</v>
      </c>
      <c r="Z10" s="55">
        <v>6854.1603515625</v>
      </c>
      <c r="AA10" s="55">
        <v>8354.1603515625</v>
      </c>
      <c r="AB10" s="55">
        <v>9854.1603515625</v>
      </c>
      <c r="AC10" s="55">
        <v>11354.1603515625</v>
      </c>
      <c r="AD10" s="55">
        <v>12854.1603515625</v>
      </c>
      <c r="AE10" s="55">
        <v>14354.1603515625</v>
      </c>
      <c r="AF10" s="55">
        <v>15854.1603515625</v>
      </c>
      <c r="AG10" s="55">
        <v>18854.1603515625</v>
      </c>
      <c r="AH10" s="55">
        <v>20354.1603515625</v>
      </c>
      <c r="AI10" s="55">
        <v>21854.1603515625</v>
      </c>
      <c r="AJ10" s="55">
        <v>23354.1603515625</v>
      </c>
      <c r="AK10" s="55">
        <v>24854.1603515625</v>
      </c>
      <c r="AL10" s="55">
        <v>26354.1603515625</v>
      </c>
      <c r="AM10" s="55">
        <f aca="true" t="shared" si="5" ref="AM10:BJ10">AL10+1000</f>
        <v>27354.1603515625</v>
      </c>
      <c r="AN10" s="55">
        <f t="shared" si="5"/>
        <v>28354.1603515625</v>
      </c>
      <c r="AO10" s="55">
        <f t="shared" si="5"/>
        <v>29354.1603515625</v>
      </c>
      <c r="AP10" s="55">
        <f t="shared" si="5"/>
        <v>30354.1603515625</v>
      </c>
      <c r="AQ10" s="55">
        <f t="shared" si="5"/>
        <v>31354.1603515625</v>
      </c>
      <c r="AR10" s="55">
        <f t="shared" si="5"/>
        <v>32354.1603515625</v>
      </c>
      <c r="AS10" s="55">
        <f t="shared" si="5"/>
        <v>33354.1603515625</v>
      </c>
      <c r="AT10" s="55">
        <f t="shared" si="5"/>
        <v>34354.1603515625</v>
      </c>
      <c r="AU10" s="55">
        <f t="shared" si="5"/>
        <v>35354.1603515625</v>
      </c>
      <c r="AV10" s="55">
        <f t="shared" si="5"/>
        <v>36354.1603515625</v>
      </c>
      <c r="AW10" s="55">
        <f t="shared" si="5"/>
        <v>37354.1603515625</v>
      </c>
      <c r="AX10" s="55">
        <f t="shared" si="5"/>
        <v>38354.1603515625</v>
      </c>
      <c r="AY10" s="55">
        <f t="shared" si="5"/>
        <v>39354.1603515625</v>
      </c>
      <c r="AZ10" s="55">
        <f t="shared" si="5"/>
        <v>40354.1603515625</v>
      </c>
      <c r="BA10" s="55">
        <f t="shared" si="5"/>
        <v>41354.1603515625</v>
      </c>
      <c r="BB10" s="55">
        <f t="shared" si="5"/>
        <v>42354.1603515625</v>
      </c>
      <c r="BC10" s="55">
        <f t="shared" si="5"/>
        <v>43354.1603515625</v>
      </c>
      <c r="BD10" s="55">
        <f t="shared" si="5"/>
        <v>44354.1603515625</v>
      </c>
      <c r="BE10" s="55">
        <f t="shared" si="5"/>
        <v>45354.1603515625</v>
      </c>
      <c r="BF10" s="55">
        <f t="shared" si="5"/>
        <v>46354.1603515625</v>
      </c>
      <c r="BG10" s="55">
        <f t="shared" si="5"/>
        <v>47354.1603515625</v>
      </c>
      <c r="BH10" s="55">
        <f t="shared" si="5"/>
        <v>48354.1603515625</v>
      </c>
      <c r="BI10" s="55">
        <f t="shared" si="5"/>
        <v>49354.1603515625</v>
      </c>
      <c r="BJ10" s="55">
        <f t="shared" si="5"/>
        <v>50354.1603515625</v>
      </c>
    </row>
    <row r="11" spans="1:62" s="52" customFormat="1" ht="15">
      <c r="A11" s="53" t="s">
        <v>100</v>
      </c>
      <c r="B11" s="53"/>
      <c r="C11" s="55"/>
      <c r="D11" s="55"/>
      <c r="E11" s="55"/>
      <c r="F11" s="55"/>
      <c r="G11" s="55"/>
      <c r="H11" s="55"/>
      <c r="I11" s="55"/>
      <c r="J11" s="55"/>
      <c r="K11" s="55"/>
      <c r="L11" s="55">
        <v>0</v>
      </c>
      <c r="M11" s="55">
        <v>20</v>
      </c>
      <c r="N11" s="55">
        <v>40</v>
      </c>
      <c r="O11" s="55">
        <v>65</v>
      </c>
      <c r="P11" s="55">
        <v>99.5</v>
      </c>
      <c r="Q11" s="55">
        <v>150.25</v>
      </c>
      <c r="R11" s="55">
        <v>226.375</v>
      </c>
      <c r="S11" s="55">
        <v>339.5625</v>
      </c>
      <c r="T11" s="55">
        <v>509.34375</v>
      </c>
      <c r="U11" s="55">
        <v>764.015625</v>
      </c>
      <c r="V11" s="55">
        <v>1146.0234375</v>
      </c>
      <c r="W11" s="55">
        <v>1719.03515625</v>
      </c>
      <c r="X11" s="55">
        <v>2569.440234375</v>
      </c>
      <c r="Y11" s="55">
        <v>3854.1603515625</v>
      </c>
      <c r="Z11" s="55">
        <v>5354.1603515625</v>
      </c>
      <c r="AA11" s="55">
        <v>6854.1603515625</v>
      </c>
      <c r="AB11" s="55">
        <v>8354.1603515625</v>
      </c>
      <c r="AC11" s="55">
        <v>9854.1603515625</v>
      </c>
      <c r="AD11" s="55">
        <v>11354.1603515625</v>
      </c>
      <c r="AE11" s="55">
        <v>12854.1603515625</v>
      </c>
      <c r="AF11" s="55">
        <v>14354.1603515625</v>
      </c>
      <c r="AG11" s="55">
        <v>15854.1603515625</v>
      </c>
      <c r="AH11" s="55">
        <v>18854.1603515625</v>
      </c>
      <c r="AI11" s="55">
        <v>20354.1603515625</v>
      </c>
      <c r="AJ11" s="55">
        <v>21854.1603515625</v>
      </c>
      <c r="AK11" s="55">
        <v>23354.1603515625</v>
      </c>
      <c r="AL11" s="55">
        <v>24854.1603515625</v>
      </c>
      <c r="AM11" s="55">
        <f aca="true" t="shared" si="6" ref="AM11:BJ11">AL11+1000</f>
        <v>25854.1603515625</v>
      </c>
      <c r="AN11" s="55">
        <f t="shared" si="6"/>
        <v>26854.1603515625</v>
      </c>
      <c r="AO11" s="55">
        <f t="shared" si="6"/>
        <v>27854.1603515625</v>
      </c>
      <c r="AP11" s="55">
        <f t="shared" si="6"/>
        <v>28854.1603515625</v>
      </c>
      <c r="AQ11" s="55">
        <f t="shared" si="6"/>
        <v>29854.1603515625</v>
      </c>
      <c r="AR11" s="55">
        <f t="shared" si="6"/>
        <v>30854.1603515625</v>
      </c>
      <c r="AS11" s="55">
        <f t="shared" si="6"/>
        <v>31854.1603515625</v>
      </c>
      <c r="AT11" s="55">
        <f t="shared" si="6"/>
        <v>32854.1603515625</v>
      </c>
      <c r="AU11" s="55">
        <f t="shared" si="6"/>
        <v>33854.1603515625</v>
      </c>
      <c r="AV11" s="55">
        <f t="shared" si="6"/>
        <v>34854.1603515625</v>
      </c>
      <c r="AW11" s="55">
        <f t="shared" si="6"/>
        <v>35854.1603515625</v>
      </c>
      <c r="AX11" s="55">
        <f t="shared" si="6"/>
        <v>36854.1603515625</v>
      </c>
      <c r="AY11" s="55">
        <f t="shared" si="6"/>
        <v>37854.1603515625</v>
      </c>
      <c r="AZ11" s="55">
        <f t="shared" si="6"/>
        <v>38854.1603515625</v>
      </c>
      <c r="BA11" s="55">
        <f t="shared" si="6"/>
        <v>39854.1603515625</v>
      </c>
      <c r="BB11" s="55">
        <f t="shared" si="6"/>
        <v>40854.1603515625</v>
      </c>
      <c r="BC11" s="55">
        <f t="shared" si="6"/>
        <v>41854.1603515625</v>
      </c>
      <c r="BD11" s="55">
        <f t="shared" si="6"/>
        <v>42854.1603515625</v>
      </c>
      <c r="BE11" s="55">
        <f t="shared" si="6"/>
        <v>43854.1603515625</v>
      </c>
      <c r="BF11" s="55">
        <f t="shared" si="6"/>
        <v>44854.1603515625</v>
      </c>
      <c r="BG11" s="55">
        <f t="shared" si="6"/>
        <v>45854.1603515625</v>
      </c>
      <c r="BH11" s="55">
        <f t="shared" si="6"/>
        <v>46854.1603515625</v>
      </c>
      <c r="BI11" s="55">
        <f t="shared" si="6"/>
        <v>47854.1603515625</v>
      </c>
      <c r="BJ11" s="55">
        <f t="shared" si="6"/>
        <v>48854.1603515625</v>
      </c>
    </row>
    <row r="12" spans="1:62" s="52" customFormat="1" ht="15">
      <c r="A12" s="53" t="s">
        <v>101</v>
      </c>
      <c r="B12" s="53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>
        <v>0</v>
      </c>
      <c r="N12" s="55">
        <v>20</v>
      </c>
      <c r="O12" s="55">
        <v>40</v>
      </c>
      <c r="P12" s="55">
        <v>65</v>
      </c>
      <c r="Q12" s="55">
        <v>99.5</v>
      </c>
      <c r="R12" s="55">
        <v>150.25</v>
      </c>
      <c r="S12" s="55">
        <v>226.375</v>
      </c>
      <c r="T12" s="55">
        <v>339.5625</v>
      </c>
      <c r="U12" s="55">
        <v>509.34375</v>
      </c>
      <c r="V12" s="55">
        <v>764.015625</v>
      </c>
      <c r="W12" s="55">
        <v>1146.0234375</v>
      </c>
      <c r="X12" s="55">
        <v>1719.03515625</v>
      </c>
      <c r="Y12" s="55">
        <v>2569.440234375</v>
      </c>
      <c r="Z12" s="55">
        <v>3854.1603515625</v>
      </c>
      <c r="AA12" s="55">
        <v>5354.1603515625</v>
      </c>
      <c r="AB12" s="55">
        <v>6854.1603515625</v>
      </c>
      <c r="AC12" s="55">
        <v>8354.1603515625</v>
      </c>
      <c r="AD12" s="55">
        <v>9854.1603515625</v>
      </c>
      <c r="AE12" s="55">
        <v>11354.1603515625</v>
      </c>
      <c r="AF12" s="55">
        <v>12854.1603515625</v>
      </c>
      <c r="AG12" s="55">
        <v>14354.1603515625</v>
      </c>
      <c r="AH12" s="55">
        <v>15854.1603515625</v>
      </c>
      <c r="AI12" s="55">
        <v>18854.1603515625</v>
      </c>
      <c r="AJ12" s="55">
        <v>20354.1603515625</v>
      </c>
      <c r="AK12" s="55">
        <v>21854.1603515625</v>
      </c>
      <c r="AL12" s="55">
        <v>23354.1603515625</v>
      </c>
      <c r="AM12" s="55">
        <f aca="true" t="shared" si="7" ref="AM12:BJ12">AL12+1000</f>
        <v>24354.1603515625</v>
      </c>
      <c r="AN12" s="55">
        <f t="shared" si="7"/>
        <v>25354.1603515625</v>
      </c>
      <c r="AO12" s="55">
        <f t="shared" si="7"/>
        <v>26354.1603515625</v>
      </c>
      <c r="AP12" s="55">
        <f t="shared" si="7"/>
        <v>27354.1603515625</v>
      </c>
      <c r="AQ12" s="55">
        <f t="shared" si="7"/>
        <v>28354.1603515625</v>
      </c>
      <c r="AR12" s="55">
        <f t="shared" si="7"/>
        <v>29354.1603515625</v>
      </c>
      <c r="AS12" s="55">
        <f t="shared" si="7"/>
        <v>30354.1603515625</v>
      </c>
      <c r="AT12" s="55">
        <f t="shared" si="7"/>
        <v>31354.1603515625</v>
      </c>
      <c r="AU12" s="55">
        <f t="shared" si="7"/>
        <v>32354.1603515625</v>
      </c>
      <c r="AV12" s="55">
        <f t="shared" si="7"/>
        <v>33354.1603515625</v>
      </c>
      <c r="AW12" s="55">
        <f t="shared" si="7"/>
        <v>34354.1603515625</v>
      </c>
      <c r="AX12" s="55">
        <f t="shared" si="7"/>
        <v>35354.1603515625</v>
      </c>
      <c r="AY12" s="55">
        <f t="shared" si="7"/>
        <v>36354.1603515625</v>
      </c>
      <c r="AZ12" s="55">
        <f t="shared" si="7"/>
        <v>37354.1603515625</v>
      </c>
      <c r="BA12" s="55">
        <f t="shared" si="7"/>
        <v>38354.1603515625</v>
      </c>
      <c r="BB12" s="55">
        <f t="shared" si="7"/>
        <v>39354.1603515625</v>
      </c>
      <c r="BC12" s="55">
        <f t="shared" si="7"/>
        <v>40354.1603515625</v>
      </c>
      <c r="BD12" s="55">
        <f t="shared" si="7"/>
        <v>41354.1603515625</v>
      </c>
      <c r="BE12" s="55">
        <f t="shared" si="7"/>
        <v>42354.1603515625</v>
      </c>
      <c r="BF12" s="55">
        <f t="shared" si="7"/>
        <v>43354.1603515625</v>
      </c>
      <c r="BG12" s="55">
        <f t="shared" si="7"/>
        <v>44354.1603515625</v>
      </c>
      <c r="BH12" s="55">
        <f t="shared" si="7"/>
        <v>45354.1603515625</v>
      </c>
      <c r="BI12" s="55">
        <f t="shared" si="7"/>
        <v>46354.1603515625</v>
      </c>
      <c r="BJ12" s="55">
        <f t="shared" si="7"/>
        <v>47354.1603515625</v>
      </c>
    </row>
    <row r="13" spans="1:62" s="52" customFormat="1" ht="15">
      <c r="A13" s="53" t="s">
        <v>102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5">
        <v>0</v>
      </c>
      <c r="O13" s="55">
        <v>20</v>
      </c>
      <c r="P13" s="55">
        <v>40</v>
      </c>
      <c r="Q13" s="55">
        <v>65</v>
      </c>
      <c r="R13" s="55">
        <v>99.5</v>
      </c>
      <c r="S13" s="55">
        <v>150.25</v>
      </c>
      <c r="T13" s="55">
        <v>226.375</v>
      </c>
      <c r="U13" s="55">
        <v>339.5625</v>
      </c>
      <c r="V13" s="55">
        <v>509.34375</v>
      </c>
      <c r="W13" s="55">
        <v>764.015625</v>
      </c>
      <c r="X13" s="55">
        <v>1146.0234375</v>
      </c>
      <c r="Y13" s="55">
        <v>1719.03515625</v>
      </c>
      <c r="Z13" s="55">
        <v>2569.440234375</v>
      </c>
      <c r="AA13" s="55">
        <v>3854.1603515625</v>
      </c>
      <c r="AB13" s="55">
        <v>5354.1603515625</v>
      </c>
      <c r="AC13" s="55">
        <v>6854.1603515625</v>
      </c>
      <c r="AD13" s="55">
        <v>8354.1603515625</v>
      </c>
      <c r="AE13" s="55">
        <v>9854.1603515625</v>
      </c>
      <c r="AF13" s="55">
        <v>11354.1603515625</v>
      </c>
      <c r="AG13" s="55">
        <v>12854.1603515625</v>
      </c>
      <c r="AH13" s="55">
        <v>14354.1603515625</v>
      </c>
      <c r="AI13" s="55">
        <v>15854.1603515625</v>
      </c>
      <c r="AJ13" s="55">
        <v>18854.1603515625</v>
      </c>
      <c r="AK13" s="55">
        <v>20354.1603515625</v>
      </c>
      <c r="AL13" s="55">
        <v>21854.1603515625</v>
      </c>
      <c r="AM13" s="55">
        <f aca="true" t="shared" si="8" ref="AM13:BJ13">AL13+1000</f>
        <v>22854.1603515625</v>
      </c>
      <c r="AN13" s="55">
        <f t="shared" si="8"/>
        <v>23854.1603515625</v>
      </c>
      <c r="AO13" s="55">
        <f t="shared" si="8"/>
        <v>24854.1603515625</v>
      </c>
      <c r="AP13" s="55">
        <f t="shared" si="8"/>
        <v>25854.1603515625</v>
      </c>
      <c r="AQ13" s="55">
        <f t="shared" si="8"/>
        <v>26854.1603515625</v>
      </c>
      <c r="AR13" s="55">
        <f t="shared" si="8"/>
        <v>27854.1603515625</v>
      </c>
      <c r="AS13" s="55">
        <f t="shared" si="8"/>
        <v>28854.1603515625</v>
      </c>
      <c r="AT13" s="55">
        <f t="shared" si="8"/>
        <v>29854.1603515625</v>
      </c>
      <c r="AU13" s="55">
        <f t="shared" si="8"/>
        <v>30854.1603515625</v>
      </c>
      <c r="AV13" s="55">
        <f t="shared" si="8"/>
        <v>31854.1603515625</v>
      </c>
      <c r="AW13" s="55">
        <f t="shared" si="8"/>
        <v>32854.1603515625</v>
      </c>
      <c r="AX13" s="55">
        <f t="shared" si="8"/>
        <v>33854.1603515625</v>
      </c>
      <c r="AY13" s="55">
        <f t="shared" si="8"/>
        <v>34854.1603515625</v>
      </c>
      <c r="AZ13" s="55">
        <f t="shared" si="8"/>
        <v>35854.1603515625</v>
      </c>
      <c r="BA13" s="55">
        <f t="shared" si="8"/>
        <v>36854.1603515625</v>
      </c>
      <c r="BB13" s="55">
        <f t="shared" si="8"/>
        <v>37854.1603515625</v>
      </c>
      <c r="BC13" s="55">
        <f t="shared" si="8"/>
        <v>38854.1603515625</v>
      </c>
      <c r="BD13" s="55">
        <f t="shared" si="8"/>
        <v>39854.1603515625</v>
      </c>
      <c r="BE13" s="55">
        <f t="shared" si="8"/>
        <v>40854.1603515625</v>
      </c>
      <c r="BF13" s="55">
        <f t="shared" si="8"/>
        <v>41854.1603515625</v>
      </c>
      <c r="BG13" s="55">
        <f t="shared" si="8"/>
        <v>42854.1603515625</v>
      </c>
      <c r="BH13" s="55">
        <f t="shared" si="8"/>
        <v>43854.1603515625</v>
      </c>
      <c r="BI13" s="55">
        <f t="shared" si="8"/>
        <v>44854.1603515625</v>
      </c>
      <c r="BJ13" s="55">
        <f t="shared" si="8"/>
        <v>45854.1603515625</v>
      </c>
    </row>
    <row r="14" spans="1:62" s="52" customFormat="1" ht="15">
      <c r="A14" s="53" t="s">
        <v>103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5">
        <v>0</v>
      </c>
      <c r="P14" s="55">
        <v>20</v>
      </c>
      <c r="Q14" s="55">
        <v>40</v>
      </c>
      <c r="R14" s="55">
        <v>65</v>
      </c>
      <c r="S14" s="55">
        <v>99.5</v>
      </c>
      <c r="T14" s="55">
        <v>150.25</v>
      </c>
      <c r="U14" s="55">
        <v>226.375</v>
      </c>
      <c r="V14" s="55">
        <v>339.5625</v>
      </c>
      <c r="W14" s="55">
        <v>509.34375</v>
      </c>
      <c r="X14" s="55">
        <v>764.015625</v>
      </c>
      <c r="Y14" s="55">
        <v>1146.0234375</v>
      </c>
      <c r="Z14" s="55">
        <v>1719.03515625</v>
      </c>
      <c r="AA14" s="55">
        <v>2569.440234375</v>
      </c>
      <c r="AB14" s="55">
        <v>3854.1603515625</v>
      </c>
      <c r="AC14" s="55">
        <v>5354.1603515625</v>
      </c>
      <c r="AD14" s="55">
        <v>6854.1603515625</v>
      </c>
      <c r="AE14" s="55">
        <v>8354.1603515625</v>
      </c>
      <c r="AF14" s="55">
        <v>9854.1603515625</v>
      </c>
      <c r="AG14" s="55">
        <v>11354.1603515625</v>
      </c>
      <c r="AH14" s="55">
        <v>12854.1603515625</v>
      </c>
      <c r="AI14" s="55">
        <v>14354.1603515625</v>
      </c>
      <c r="AJ14" s="55">
        <v>15854.1603515625</v>
      </c>
      <c r="AK14" s="55">
        <v>18854.1603515625</v>
      </c>
      <c r="AL14" s="55">
        <v>20354.1603515625</v>
      </c>
      <c r="AM14" s="55">
        <f aca="true" t="shared" si="9" ref="AM14:BJ14">AL14+1000</f>
        <v>21354.1603515625</v>
      </c>
      <c r="AN14" s="55">
        <f t="shared" si="9"/>
        <v>22354.1603515625</v>
      </c>
      <c r="AO14" s="55">
        <f t="shared" si="9"/>
        <v>23354.1603515625</v>
      </c>
      <c r="AP14" s="55">
        <f t="shared" si="9"/>
        <v>24354.1603515625</v>
      </c>
      <c r="AQ14" s="55">
        <f t="shared" si="9"/>
        <v>25354.1603515625</v>
      </c>
      <c r="AR14" s="55">
        <f t="shared" si="9"/>
        <v>26354.1603515625</v>
      </c>
      <c r="AS14" s="55">
        <f t="shared" si="9"/>
        <v>27354.1603515625</v>
      </c>
      <c r="AT14" s="55">
        <f t="shared" si="9"/>
        <v>28354.1603515625</v>
      </c>
      <c r="AU14" s="55">
        <f t="shared" si="9"/>
        <v>29354.1603515625</v>
      </c>
      <c r="AV14" s="55">
        <f t="shared" si="9"/>
        <v>30354.1603515625</v>
      </c>
      <c r="AW14" s="55">
        <f t="shared" si="9"/>
        <v>31354.1603515625</v>
      </c>
      <c r="AX14" s="55">
        <f t="shared" si="9"/>
        <v>32354.1603515625</v>
      </c>
      <c r="AY14" s="55">
        <f t="shared" si="9"/>
        <v>33354.1603515625</v>
      </c>
      <c r="AZ14" s="55">
        <f t="shared" si="9"/>
        <v>34354.1603515625</v>
      </c>
      <c r="BA14" s="55">
        <f t="shared" si="9"/>
        <v>35354.1603515625</v>
      </c>
      <c r="BB14" s="55">
        <f t="shared" si="9"/>
        <v>36354.1603515625</v>
      </c>
      <c r="BC14" s="55">
        <f t="shared" si="9"/>
        <v>37354.1603515625</v>
      </c>
      <c r="BD14" s="55">
        <f t="shared" si="9"/>
        <v>38354.1603515625</v>
      </c>
      <c r="BE14" s="55">
        <f t="shared" si="9"/>
        <v>39354.1603515625</v>
      </c>
      <c r="BF14" s="55">
        <f t="shared" si="9"/>
        <v>40354.1603515625</v>
      </c>
      <c r="BG14" s="55">
        <f t="shared" si="9"/>
        <v>41354.1603515625</v>
      </c>
      <c r="BH14" s="55">
        <f t="shared" si="9"/>
        <v>42354.1603515625</v>
      </c>
      <c r="BI14" s="55">
        <f t="shared" si="9"/>
        <v>43354.1603515625</v>
      </c>
      <c r="BJ14" s="55">
        <f t="shared" si="9"/>
        <v>44354.1603515625</v>
      </c>
    </row>
    <row r="15" spans="1:62" s="52" customFormat="1" ht="15">
      <c r="A15" s="53" t="s">
        <v>104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5"/>
      <c r="P15" s="55">
        <v>0</v>
      </c>
      <c r="Q15" s="55">
        <v>20</v>
      </c>
      <c r="R15" s="55">
        <v>40</v>
      </c>
      <c r="S15" s="55">
        <v>65</v>
      </c>
      <c r="T15" s="55">
        <v>99.5</v>
      </c>
      <c r="U15" s="55">
        <v>150.25</v>
      </c>
      <c r="V15" s="55">
        <v>226.375</v>
      </c>
      <c r="W15" s="55">
        <v>339.5625</v>
      </c>
      <c r="X15" s="55">
        <v>509.34375</v>
      </c>
      <c r="Y15" s="55">
        <v>764.015625</v>
      </c>
      <c r="Z15" s="55">
        <v>1146.0234375</v>
      </c>
      <c r="AA15" s="55">
        <v>1719.03515625</v>
      </c>
      <c r="AB15" s="55">
        <v>2569.440234375</v>
      </c>
      <c r="AC15" s="55">
        <v>3854.1603515625</v>
      </c>
      <c r="AD15" s="55">
        <v>5354.1603515625</v>
      </c>
      <c r="AE15" s="55">
        <v>6854.1603515625</v>
      </c>
      <c r="AF15" s="55">
        <v>8354.1603515625</v>
      </c>
      <c r="AG15" s="55">
        <v>9854.1603515625</v>
      </c>
      <c r="AH15" s="55">
        <v>11354.1603515625</v>
      </c>
      <c r="AI15" s="55">
        <v>12854.1603515625</v>
      </c>
      <c r="AJ15" s="55">
        <v>14354.1603515625</v>
      </c>
      <c r="AK15" s="55">
        <v>15854.1603515625</v>
      </c>
      <c r="AL15" s="55">
        <v>18854.1603515625</v>
      </c>
      <c r="AM15" s="55">
        <f aca="true" t="shared" si="10" ref="AM15:BJ15">AL15+1000</f>
        <v>19854.1603515625</v>
      </c>
      <c r="AN15" s="55">
        <f t="shared" si="10"/>
        <v>20854.1603515625</v>
      </c>
      <c r="AO15" s="55">
        <f t="shared" si="10"/>
        <v>21854.1603515625</v>
      </c>
      <c r="AP15" s="55">
        <f t="shared" si="10"/>
        <v>22854.1603515625</v>
      </c>
      <c r="AQ15" s="55">
        <f t="shared" si="10"/>
        <v>23854.1603515625</v>
      </c>
      <c r="AR15" s="55">
        <f t="shared" si="10"/>
        <v>24854.1603515625</v>
      </c>
      <c r="AS15" s="55">
        <f t="shared" si="10"/>
        <v>25854.1603515625</v>
      </c>
      <c r="AT15" s="55">
        <f t="shared" si="10"/>
        <v>26854.1603515625</v>
      </c>
      <c r="AU15" s="55">
        <f t="shared" si="10"/>
        <v>27854.1603515625</v>
      </c>
      <c r="AV15" s="55">
        <f t="shared" si="10"/>
        <v>28854.1603515625</v>
      </c>
      <c r="AW15" s="55">
        <f t="shared" si="10"/>
        <v>29854.1603515625</v>
      </c>
      <c r="AX15" s="55">
        <f t="shared" si="10"/>
        <v>30854.1603515625</v>
      </c>
      <c r="AY15" s="55">
        <f t="shared" si="10"/>
        <v>31854.1603515625</v>
      </c>
      <c r="AZ15" s="55">
        <f t="shared" si="10"/>
        <v>32854.1603515625</v>
      </c>
      <c r="BA15" s="55">
        <f t="shared" si="10"/>
        <v>33854.1603515625</v>
      </c>
      <c r="BB15" s="55">
        <f t="shared" si="10"/>
        <v>34854.1603515625</v>
      </c>
      <c r="BC15" s="55">
        <f t="shared" si="10"/>
        <v>35854.1603515625</v>
      </c>
      <c r="BD15" s="55">
        <f t="shared" si="10"/>
        <v>36854.1603515625</v>
      </c>
      <c r="BE15" s="55">
        <f t="shared" si="10"/>
        <v>37854.1603515625</v>
      </c>
      <c r="BF15" s="55">
        <f t="shared" si="10"/>
        <v>38854.1603515625</v>
      </c>
      <c r="BG15" s="55">
        <f t="shared" si="10"/>
        <v>39854.1603515625</v>
      </c>
      <c r="BH15" s="55">
        <f t="shared" si="10"/>
        <v>40854.1603515625</v>
      </c>
      <c r="BI15" s="55">
        <f t="shared" si="10"/>
        <v>41854.1603515625</v>
      </c>
      <c r="BJ15" s="55">
        <f t="shared" si="10"/>
        <v>42854.1603515625</v>
      </c>
    </row>
    <row r="16" spans="1:62" s="52" customFormat="1" ht="15">
      <c r="A16" s="53" t="s">
        <v>105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5"/>
      <c r="P16" s="55"/>
      <c r="Q16" s="55">
        <v>0</v>
      </c>
      <c r="R16" s="55">
        <v>20</v>
      </c>
      <c r="S16" s="55">
        <v>40</v>
      </c>
      <c r="T16" s="55">
        <v>65</v>
      </c>
      <c r="U16" s="55">
        <v>99.5</v>
      </c>
      <c r="V16" s="55">
        <v>150.25</v>
      </c>
      <c r="W16" s="55">
        <v>226.375</v>
      </c>
      <c r="X16" s="55">
        <v>339.5625</v>
      </c>
      <c r="Y16" s="55">
        <v>509.34375</v>
      </c>
      <c r="Z16" s="55">
        <v>764.015625</v>
      </c>
      <c r="AA16" s="55">
        <v>1146.0234375</v>
      </c>
      <c r="AB16" s="55">
        <v>1719.03515625</v>
      </c>
      <c r="AC16" s="55">
        <v>2569.440234375</v>
      </c>
      <c r="AD16" s="55">
        <v>3854.1603515625</v>
      </c>
      <c r="AE16" s="55">
        <v>5354.1603515625</v>
      </c>
      <c r="AF16" s="55">
        <v>6854.1603515625</v>
      </c>
      <c r="AG16" s="55">
        <v>8354.1603515625</v>
      </c>
      <c r="AH16" s="55">
        <v>9854.1603515625</v>
      </c>
      <c r="AI16" s="55">
        <v>11354.1603515625</v>
      </c>
      <c r="AJ16" s="55">
        <v>12854.1603515625</v>
      </c>
      <c r="AK16" s="55">
        <v>14354.1603515625</v>
      </c>
      <c r="AL16" s="55">
        <v>15854.1603515625</v>
      </c>
      <c r="AM16" s="55">
        <f aca="true" t="shared" si="11" ref="AM16:BJ16">AL16+1000</f>
        <v>16854.1603515625</v>
      </c>
      <c r="AN16" s="55">
        <f t="shared" si="11"/>
        <v>17854.1603515625</v>
      </c>
      <c r="AO16" s="55">
        <f t="shared" si="11"/>
        <v>18854.1603515625</v>
      </c>
      <c r="AP16" s="55">
        <f t="shared" si="11"/>
        <v>19854.1603515625</v>
      </c>
      <c r="AQ16" s="55">
        <f t="shared" si="11"/>
        <v>20854.1603515625</v>
      </c>
      <c r="AR16" s="55">
        <f t="shared" si="11"/>
        <v>21854.1603515625</v>
      </c>
      <c r="AS16" s="55">
        <f t="shared" si="11"/>
        <v>22854.1603515625</v>
      </c>
      <c r="AT16" s="55">
        <f t="shared" si="11"/>
        <v>23854.1603515625</v>
      </c>
      <c r="AU16" s="55">
        <f t="shared" si="11"/>
        <v>24854.1603515625</v>
      </c>
      <c r="AV16" s="55">
        <f t="shared" si="11"/>
        <v>25854.1603515625</v>
      </c>
      <c r="AW16" s="55">
        <f t="shared" si="11"/>
        <v>26854.1603515625</v>
      </c>
      <c r="AX16" s="55">
        <f t="shared" si="11"/>
        <v>27854.1603515625</v>
      </c>
      <c r="AY16" s="55">
        <f t="shared" si="11"/>
        <v>28854.1603515625</v>
      </c>
      <c r="AZ16" s="55">
        <f t="shared" si="11"/>
        <v>29854.1603515625</v>
      </c>
      <c r="BA16" s="55">
        <f t="shared" si="11"/>
        <v>30854.1603515625</v>
      </c>
      <c r="BB16" s="55">
        <f t="shared" si="11"/>
        <v>31854.1603515625</v>
      </c>
      <c r="BC16" s="55">
        <f t="shared" si="11"/>
        <v>32854.1603515625</v>
      </c>
      <c r="BD16" s="55">
        <f t="shared" si="11"/>
        <v>33854.1603515625</v>
      </c>
      <c r="BE16" s="55">
        <f t="shared" si="11"/>
        <v>34854.1603515625</v>
      </c>
      <c r="BF16" s="55">
        <f t="shared" si="11"/>
        <v>35854.1603515625</v>
      </c>
      <c r="BG16" s="55">
        <f t="shared" si="11"/>
        <v>36854.1603515625</v>
      </c>
      <c r="BH16" s="55">
        <f t="shared" si="11"/>
        <v>37854.1603515625</v>
      </c>
      <c r="BI16" s="55">
        <f t="shared" si="11"/>
        <v>38854.1603515625</v>
      </c>
      <c r="BJ16" s="55">
        <f t="shared" si="11"/>
        <v>39854.1603515625</v>
      </c>
    </row>
    <row r="17" spans="1:62" s="52" customFormat="1" ht="15">
      <c r="A17" s="53" t="s">
        <v>106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5">
        <v>0</v>
      </c>
      <c r="S17" s="55">
        <v>20</v>
      </c>
      <c r="T17" s="55">
        <v>40</v>
      </c>
      <c r="U17" s="55">
        <v>65</v>
      </c>
      <c r="V17" s="55">
        <v>99.5</v>
      </c>
      <c r="W17" s="55">
        <v>150.25</v>
      </c>
      <c r="X17" s="55">
        <v>226.375</v>
      </c>
      <c r="Y17" s="55">
        <v>339.5625</v>
      </c>
      <c r="Z17" s="55">
        <v>509.34375</v>
      </c>
      <c r="AA17" s="55">
        <v>764.015625</v>
      </c>
      <c r="AB17" s="55">
        <v>1146.0234375</v>
      </c>
      <c r="AC17" s="55">
        <v>1719.03515625</v>
      </c>
      <c r="AD17" s="55">
        <v>2569.440234375</v>
      </c>
      <c r="AE17" s="55">
        <v>3854.1603515625</v>
      </c>
      <c r="AF17" s="55">
        <v>5354.1603515625</v>
      </c>
      <c r="AG17" s="55">
        <v>6854.1603515625</v>
      </c>
      <c r="AH17" s="55">
        <v>8354.1603515625</v>
      </c>
      <c r="AI17" s="55">
        <v>9854.1603515625</v>
      </c>
      <c r="AJ17" s="55">
        <v>11354.1603515625</v>
      </c>
      <c r="AK17" s="55">
        <v>12854.1603515625</v>
      </c>
      <c r="AL17" s="55">
        <v>14354.1603515625</v>
      </c>
      <c r="AM17" s="55">
        <f aca="true" t="shared" si="12" ref="AM17:BJ17">AL17+1000</f>
        <v>15354.1603515625</v>
      </c>
      <c r="AN17" s="55">
        <f t="shared" si="12"/>
        <v>16354.1603515625</v>
      </c>
      <c r="AO17" s="55">
        <f t="shared" si="12"/>
        <v>17354.1603515625</v>
      </c>
      <c r="AP17" s="55">
        <f t="shared" si="12"/>
        <v>18354.1603515625</v>
      </c>
      <c r="AQ17" s="55">
        <f t="shared" si="12"/>
        <v>19354.1603515625</v>
      </c>
      <c r="AR17" s="55">
        <f t="shared" si="12"/>
        <v>20354.1603515625</v>
      </c>
      <c r="AS17" s="55">
        <f t="shared" si="12"/>
        <v>21354.1603515625</v>
      </c>
      <c r="AT17" s="55">
        <f t="shared" si="12"/>
        <v>22354.1603515625</v>
      </c>
      <c r="AU17" s="55">
        <f t="shared" si="12"/>
        <v>23354.1603515625</v>
      </c>
      <c r="AV17" s="55">
        <f t="shared" si="12"/>
        <v>24354.1603515625</v>
      </c>
      <c r="AW17" s="55">
        <f t="shared" si="12"/>
        <v>25354.1603515625</v>
      </c>
      <c r="AX17" s="55">
        <f t="shared" si="12"/>
        <v>26354.1603515625</v>
      </c>
      <c r="AY17" s="55">
        <f t="shared" si="12"/>
        <v>27354.1603515625</v>
      </c>
      <c r="AZ17" s="55">
        <f t="shared" si="12"/>
        <v>28354.1603515625</v>
      </c>
      <c r="BA17" s="55">
        <f t="shared" si="12"/>
        <v>29354.1603515625</v>
      </c>
      <c r="BB17" s="55">
        <f t="shared" si="12"/>
        <v>30354.1603515625</v>
      </c>
      <c r="BC17" s="55">
        <f t="shared" si="12"/>
        <v>31354.1603515625</v>
      </c>
      <c r="BD17" s="55">
        <f t="shared" si="12"/>
        <v>32354.1603515625</v>
      </c>
      <c r="BE17" s="55">
        <f t="shared" si="12"/>
        <v>33354.1603515625</v>
      </c>
      <c r="BF17" s="55">
        <f t="shared" si="12"/>
        <v>34354.1603515625</v>
      </c>
      <c r="BG17" s="55">
        <f t="shared" si="12"/>
        <v>35354.1603515625</v>
      </c>
      <c r="BH17" s="55">
        <f t="shared" si="12"/>
        <v>36354.1603515625</v>
      </c>
      <c r="BI17" s="55">
        <f t="shared" si="12"/>
        <v>37354.1603515625</v>
      </c>
      <c r="BJ17" s="55">
        <f t="shared" si="12"/>
        <v>38354.1603515625</v>
      </c>
    </row>
    <row r="18" spans="1:62" s="52" customFormat="1" ht="15">
      <c r="A18" s="53" t="s">
        <v>107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5">
        <v>0</v>
      </c>
      <c r="T18" s="55">
        <v>20</v>
      </c>
      <c r="U18" s="55">
        <v>40</v>
      </c>
      <c r="V18" s="55">
        <v>65</v>
      </c>
      <c r="W18" s="55">
        <v>99.5</v>
      </c>
      <c r="X18" s="55">
        <v>150.25</v>
      </c>
      <c r="Y18" s="55">
        <v>226.375</v>
      </c>
      <c r="Z18" s="55">
        <v>339.5625</v>
      </c>
      <c r="AA18" s="55">
        <v>509.34375</v>
      </c>
      <c r="AB18" s="55">
        <v>764.015625</v>
      </c>
      <c r="AC18" s="55">
        <v>1146.0234375</v>
      </c>
      <c r="AD18" s="55">
        <v>1719.03515625</v>
      </c>
      <c r="AE18" s="55">
        <v>2569.440234375</v>
      </c>
      <c r="AF18" s="55">
        <v>3854.1603515625</v>
      </c>
      <c r="AG18" s="55">
        <v>5354.1603515625</v>
      </c>
      <c r="AH18" s="55">
        <v>6854.1603515625</v>
      </c>
      <c r="AI18" s="55">
        <v>8354.1603515625</v>
      </c>
      <c r="AJ18" s="55">
        <v>9854.1603515625</v>
      </c>
      <c r="AK18" s="55">
        <v>11354.1603515625</v>
      </c>
      <c r="AL18" s="55">
        <v>12854.1603515625</v>
      </c>
      <c r="AM18" s="55">
        <f aca="true" t="shared" si="13" ref="AM18:BJ19">AL18+1000</f>
        <v>13854.1603515625</v>
      </c>
      <c r="AN18" s="55">
        <f t="shared" si="13"/>
        <v>14854.1603515625</v>
      </c>
      <c r="AO18" s="55">
        <f t="shared" si="13"/>
        <v>15854.1603515625</v>
      </c>
      <c r="AP18" s="55">
        <f t="shared" si="13"/>
        <v>16854.1603515625</v>
      </c>
      <c r="AQ18" s="55">
        <f t="shared" si="13"/>
        <v>17854.1603515625</v>
      </c>
      <c r="AR18" s="55">
        <f t="shared" si="13"/>
        <v>18854.1603515625</v>
      </c>
      <c r="AS18" s="55">
        <f t="shared" si="13"/>
        <v>19854.1603515625</v>
      </c>
      <c r="AT18" s="55">
        <f t="shared" si="13"/>
        <v>20854.1603515625</v>
      </c>
      <c r="AU18" s="55">
        <f t="shared" si="13"/>
        <v>21854.1603515625</v>
      </c>
      <c r="AV18" s="55">
        <f t="shared" si="13"/>
        <v>22854.1603515625</v>
      </c>
      <c r="AW18" s="55">
        <f t="shared" si="13"/>
        <v>23854.1603515625</v>
      </c>
      <c r="AX18" s="55">
        <f t="shared" si="13"/>
        <v>24854.1603515625</v>
      </c>
      <c r="AY18" s="55">
        <f t="shared" si="13"/>
        <v>25854.1603515625</v>
      </c>
      <c r="AZ18" s="55">
        <f t="shared" si="13"/>
        <v>26854.1603515625</v>
      </c>
      <c r="BA18" s="55">
        <f t="shared" si="13"/>
        <v>27854.1603515625</v>
      </c>
      <c r="BB18" s="55">
        <f t="shared" si="13"/>
        <v>28854.1603515625</v>
      </c>
      <c r="BC18" s="55">
        <f t="shared" si="13"/>
        <v>29854.1603515625</v>
      </c>
      <c r="BD18" s="55">
        <f t="shared" si="13"/>
        <v>30854.1603515625</v>
      </c>
      <c r="BE18" s="55">
        <f t="shared" si="13"/>
        <v>31854.1603515625</v>
      </c>
      <c r="BF18" s="55">
        <f t="shared" si="13"/>
        <v>32854.1603515625</v>
      </c>
      <c r="BG18" s="55">
        <f t="shared" si="13"/>
        <v>33854.1603515625</v>
      </c>
      <c r="BH18" s="55">
        <f t="shared" si="13"/>
        <v>34854.1603515625</v>
      </c>
      <c r="BI18" s="55">
        <f t="shared" si="13"/>
        <v>35854.1603515625</v>
      </c>
      <c r="BJ18" s="55">
        <f t="shared" si="13"/>
        <v>36854.1603515625</v>
      </c>
    </row>
    <row r="19" spans="1:63" s="52" customFormat="1" ht="15">
      <c r="A19" s="53" t="s">
        <v>108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5"/>
      <c r="P19" s="55"/>
      <c r="Q19" s="55"/>
      <c r="R19" s="55"/>
      <c r="S19" s="55"/>
      <c r="T19" s="55">
        <v>0</v>
      </c>
      <c r="U19" s="55">
        <v>20</v>
      </c>
      <c r="V19" s="55">
        <v>40</v>
      </c>
      <c r="W19" s="55">
        <v>65</v>
      </c>
      <c r="X19" s="55">
        <v>99.5</v>
      </c>
      <c r="Y19" s="55">
        <v>150.25</v>
      </c>
      <c r="Z19" s="55">
        <v>226.375</v>
      </c>
      <c r="AA19" s="55">
        <v>339.5625</v>
      </c>
      <c r="AB19" s="55">
        <v>509.34375</v>
      </c>
      <c r="AC19" s="55">
        <v>764.015625</v>
      </c>
      <c r="AD19" s="55">
        <v>1146.0234375</v>
      </c>
      <c r="AE19" s="55">
        <v>1719.03515625</v>
      </c>
      <c r="AF19" s="55">
        <v>2569.440234375</v>
      </c>
      <c r="AG19" s="55">
        <v>3854.1603515625</v>
      </c>
      <c r="AH19" s="55">
        <v>5354.1603515625</v>
      </c>
      <c r="AI19" s="55">
        <v>6854.1603515625</v>
      </c>
      <c r="AJ19" s="55">
        <v>8354.1603515625</v>
      </c>
      <c r="AK19" s="55">
        <v>9854.1603515625</v>
      </c>
      <c r="AL19" s="55">
        <v>11354.1603515625</v>
      </c>
      <c r="AM19" s="55">
        <v>12854.1603515625</v>
      </c>
      <c r="AN19" s="55">
        <f t="shared" si="13"/>
        <v>13854.1603515625</v>
      </c>
      <c r="AO19" s="55">
        <f t="shared" si="13"/>
        <v>14854.1603515625</v>
      </c>
      <c r="AP19" s="55">
        <f t="shared" si="13"/>
        <v>15854.1603515625</v>
      </c>
      <c r="AQ19" s="55">
        <f t="shared" si="13"/>
        <v>16854.1603515625</v>
      </c>
      <c r="AR19" s="55">
        <f t="shared" si="13"/>
        <v>17854.1603515625</v>
      </c>
      <c r="AS19" s="55">
        <f t="shared" si="13"/>
        <v>18854.1603515625</v>
      </c>
      <c r="AT19" s="55">
        <f t="shared" si="13"/>
        <v>19854.1603515625</v>
      </c>
      <c r="AU19" s="55">
        <f t="shared" si="13"/>
        <v>20854.1603515625</v>
      </c>
      <c r="AV19" s="55">
        <f t="shared" si="13"/>
        <v>21854.1603515625</v>
      </c>
      <c r="AW19" s="55">
        <f t="shared" si="13"/>
        <v>22854.1603515625</v>
      </c>
      <c r="AX19" s="55">
        <f t="shared" si="13"/>
        <v>23854.1603515625</v>
      </c>
      <c r="AY19" s="55">
        <f t="shared" si="13"/>
        <v>24854.1603515625</v>
      </c>
      <c r="AZ19" s="55">
        <f t="shared" si="13"/>
        <v>25854.1603515625</v>
      </c>
      <c r="BA19" s="55">
        <f t="shared" si="13"/>
        <v>26854.1603515625</v>
      </c>
      <c r="BB19" s="55">
        <f t="shared" si="13"/>
        <v>27854.1603515625</v>
      </c>
      <c r="BC19" s="55">
        <f t="shared" si="13"/>
        <v>28854.1603515625</v>
      </c>
      <c r="BD19" s="55">
        <f t="shared" si="13"/>
        <v>29854.1603515625</v>
      </c>
      <c r="BE19" s="55">
        <f t="shared" si="13"/>
        <v>30854.1603515625</v>
      </c>
      <c r="BF19" s="55">
        <f t="shared" si="13"/>
        <v>31854.1603515625</v>
      </c>
      <c r="BG19" s="55">
        <f t="shared" si="13"/>
        <v>32854.1603515625</v>
      </c>
      <c r="BH19" s="55">
        <f t="shared" si="13"/>
        <v>33854.1603515625</v>
      </c>
      <c r="BI19" s="55">
        <f t="shared" si="13"/>
        <v>34854.1603515625</v>
      </c>
      <c r="BJ19" s="55">
        <f t="shared" si="13"/>
        <v>35854.1603515625</v>
      </c>
      <c r="BK19" s="55"/>
    </row>
    <row r="20" spans="1:62" s="58" customFormat="1" ht="15">
      <c r="A20" s="56" t="s">
        <v>137</v>
      </c>
      <c r="B20" s="56"/>
      <c r="C20" s="57">
        <f aca="true" t="shared" si="14" ref="C20:AH20">SUM(C5:C19)</f>
        <v>0</v>
      </c>
      <c r="D20" s="57">
        <f t="shared" si="14"/>
        <v>20</v>
      </c>
      <c r="E20" s="57">
        <f t="shared" si="14"/>
        <v>40</v>
      </c>
      <c r="F20" s="57">
        <f t="shared" si="14"/>
        <v>85</v>
      </c>
      <c r="G20" s="57">
        <f t="shared" si="14"/>
        <v>159.5</v>
      </c>
      <c r="H20" s="57">
        <f t="shared" si="14"/>
        <v>275.25</v>
      </c>
      <c r="I20" s="57">
        <f t="shared" si="14"/>
        <v>450.875</v>
      </c>
      <c r="J20" s="57">
        <f t="shared" si="14"/>
        <v>694.3125</v>
      </c>
      <c r="K20" s="57">
        <f t="shared" si="14"/>
        <v>1050.46875</v>
      </c>
      <c r="L20" s="57">
        <f t="shared" si="14"/>
        <v>1599.703125</v>
      </c>
      <c r="M20" s="57">
        <f t="shared" si="14"/>
        <v>2431.5546875</v>
      </c>
      <c r="N20" s="57">
        <f t="shared" si="14"/>
        <v>3683.33203125</v>
      </c>
      <c r="O20" s="57">
        <f t="shared" si="14"/>
        <v>5552.885546875</v>
      </c>
      <c r="P20" s="57">
        <f t="shared" si="14"/>
        <v>8367.3283203125</v>
      </c>
      <c r="Q20" s="57">
        <f t="shared" si="14"/>
        <v>12153.7998046875</v>
      </c>
      <c r="R20" s="57">
        <f t="shared" si="14"/>
        <v>17083.50703125</v>
      </c>
      <c r="S20" s="57">
        <f t="shared" si="14"/>
        <v>23300.9876953125</v>
      </c>
      <c r="T20" s="57">
        <f t="shared" si="14"/>
        <v>30700.128515624998</v>
      </c>
      <c r="U20" s="57">
        <f t="shared" si="14"/>
        <v>39130.8720703125</v>
      </c>
      <c r="V20" s="57">
        <f t="shared" si="14"/>
        <v>48329.9072265625</v>
      </c>
      <c r="W20" s="57">
        <f t="shared" si="14"/>
        <v>58359.3474609375</v>
      </c>
      <c r="X20" s="57">
        <f t="shared" si="14"/>
        <v>69648.5078125</v>
      </c>
      <c r="Y20" s="57">
        <f t="shared" si="14"/>
        <v>82403.1681640625</v>
      </c>
      <c r="Z20" s="57">
        <f t="shared" si="14"/>
        <v>96607.078515625</v>
      </c>
      <c r="AA20" s="57">
        <f t="shared" si="14"/>
        <v>113734.86386718751</v>
      </c>
      <c r="AB20" s="57">
        <f t="shared" si="14"/>
        <v>132249.46171875</v>
      </c>
      <c r="AC20" s="57">
        <f t="shared" si="14"/>
        <v>152094.2783203125</v>
      </c>
      <c r="AD20" s="57">
        <f t="shared" si="14"/>
        <v>173184.42304687496</v>
      </c>
      <c r="AE20" s="57">
        <f t="shared" si="14"/>
        <v>193892.55996093742</v>
      </c>
      <c r="AF20" s="57">
        <f t="shared" si="14"/>
        <v>215527.6851562499</v>
      </c>
      <c r="AG20" s="57">
        <f t="shared" si="14"/>
        <v>239312.40527343738</v>
      </c>
      <c r="AH20" s="57">
        <f t="shared" si="14"/>
        <v>263312.4052734374</v>
      </c>
      <c r="AI20" s="57">
        <f aca="true" t="shared" si="15" ref="AI20:BJ20">SUM(AI5:AI19)</f>
        <v>287312.4052734374</v>
      </c>
      <c r="AJ20" s="57">
        <f t="shared" si="15"/>
        <v>311312.4052734374</v>
      </c>
      <c r="AK20" s="57">
        <f t="shared" si="15"/>
        <v>335312.4052734374</v>
      </c>
      <c r="AL20" s="57">
        <f t="shared" si="15"/>
        <v>359312.4052734374</v>
      </c>
      <c r="AM20" s="57">
        <f t="shared" si="15"/>
        <v>374812.4052734374</v>
      </c>
      <c r="AN20" s="57">
        <f t="shared" si="15"/>
        <v>389812.4052734374</v>
      </c>
      <c r="AO20" s="57">
        <f t="shared" si="15"/>
        <v>404812.4052734374</v>
      </c>
      <c r="AP20" s="57">
        <f t="shared" si="15"/>
        <v>419812.4052734374</v>
      </c>
      <c r="AQ20" s="57">
        <f t="shared" si="15"/>
        <v>434812.4052734374</v>
      </c>
      <c r="AR20" s="57">
        <f t="shared" si="15"/>
        <v>449812.4052734374</v>
      </c>
      <c r="AS20" s="57">
        <f t="shared" si="15"/>
        <v>464812.4052734374</v>
      </c>
      <c r="AT20" s="57">
        <f t="shared" si="15"/>
        <v>479812.4052734374</v>
      </c>
      <c r="AU20" s="57">
        <f t="shared" si="15"/>
        <v>494812.4052734374</v>
      </c>
      <c r="AV20" s="57">
        <f t="shared" si="15"/>
        <v>509812.4052734374</v>
      </c>
      <c r="AW20" s="57">
        <f t="shared" si="15"/>
        <v>524812.4052734374</v>
      </c>
      <c r="AX20" s="57">
        <f t="shared" si="15"/>
        <v>539812.4052734374</v>
      </c>
      <c r="AY20" s="57">
        <f t="shared" si="15"/>
        <v>554812.4052734375</v>
      </c>
      <c r="AZ20" s="57">
        <f t="shared" si="15"/>
        <v>569812.4052734375</v>
      </c>
      <c r="BA20" s="57">
        <f t="shared" si="15"/>
        <v>584812.4052734375</v>
      </c>
      <c r="BB20" s="57">
        <f t="shared" si="15"/>
        <v>599812.4052734375</v>
      </c>
      <c r="BC20" s="57">
        <f t="shared" si="15"/>
        <v>614812.4052734376</v>
      </c>
      <c r="BD20" s="57">
        <f t="shared" si="15"/>
        <v>629812.4052734376</v>
      </c>
      <c r="BE20" s="57">
        <f t="shared" si="15"/>
        <v>644812.4052734376</v>
      </c>
      <c r="BF20" s="57">
        <f t="shared" si="15"/>
        <v>659812.4052734376</v>
      </c>
      <c r="BG20" s="57">
        <f t="shared" si="15"/>
        <v>674812.4052734376</v>
      </c>
      <c r="BH20" s="57">
        <f t="shared" si="15"/>
        <v>689812.4052734376</v>
      </c>
      <c r="BI20" s="57">
        <f t="shared" si="15"/>
        <v>704812.4052734376</v>
      </c>
      <c r="BJ20" s="57">
        <f t="shared" si="15"/>
        <v>719812.4052734377</v>
      </c>
    </row>
    <row r="21" spans="1:4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2"/>
    </row>
    <row r="22" spans="1:4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6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10.66015625" style="59" customWidth="1"/>
    <col min="2" max="2" width="13.66015625" style="15" customWidth="1"/>
    <col min="3" max="4" width="12.16015625" style="15" bestFit="1" customWidth="1"/>
    <col min="5" max="5" width="12.5" style="15" bestFit="1" customWidth="1"/>
    <col min="6" max="11" width="13.5" style="15" bestFit="1" customWidth="1"/>
    <col min="12" max="14" width="14.83203125" style="15" bestFit="1" customWidth="1"/>
    <col min="15" max="26" width="15.83203125" style="15" customWidth="1"/>
    <col min="27" max="16384" width="10.66015625" style="15" customWidth="1"/>
  </cols>
  <sheetData>
    <row r="1" spans="6:8" ht="26.25">
      <c r="F1" s="28"/>
      <c r="H1" s="28" t="s">
        <v>256</v>
      </c>
    </row>
    <row r="2" spans="1:8" s="61" customFormat="1" ht="15">
      <c r="A2" s="60"/>
      <c r="H2" s="61" t="s">
        <v>257</v>
      </c>
    </row>
    <row r="3" spans="1:2" s="61" customFormat="1" ht="15">
      <c r="A3" s="60"/>
      <c r="B3" s="61" t="s">
        <v>258</v>
      </c>
    </row>
    <row r="4" spans="1:26" s="61" customFormat="1" ht="15">
      <c r="A4" s="60"/>
      <c r="C4" s="62">
        <f aca="true" t="shared" si="0" ref="C4:Z4">C6+B4</f>
        <v>1920</v>
      </c>
      <c r="D4" s="62">
        <f t="shared" si="0"/>
        <v>4800</v>
      </c>
      <c r="E4" s="62">
        <f t="shared" si="0"/>
        <v>7680</v>
      </c>
      <c r="F4" s="62">
        <f t="shared" si="0"/>
        <v>10560</v>
      </c>
      <c r="G4" s="62">
        <f t="shared" si="0"/>
        <v>13440</v>
      </c>
      <c r="H4" s="62">
        <f t="shared" si="0"/>
        <v>16320</v>
      </c>
      <c r="I4" s="62">
        <f t="shared" si="0"/>
        <v>19200</v>
      </c>
      <c r="J4" s="62">
        <f t="shared" si="0"/>
        <v>22080</v>
      </c>
      <c r="K4" s="62">
        <f t="shared" si="0"/>
        <v>24960</v>
      </c>
      <c r="L4" s="62">
        <f t="shared" si="0"/>
        <v>27840</v>
      </c>
      <c r="M4" s="62">
        <f t="shared" si="0"/>
        <v>30720</v>
      </c>
      <c r="N4" s="62">
        <f t="shared" si="0"/>
        <v>33600</v>
      </c>
      <c r="O4" s="62">
        <f t="shared" si="0"/>
        <v>36480</v>
      </c>
      <c r="P4" s="62">
        <f t="shared" si="0"/>
        <v>39360</v>
      </c>
      <c r="Q4" s="62">
        <f t="shared" si="0"/>
        <v>42240</v>
      </c>
      <c r="R4" s="62">
        <f t="shared" si="0"/>
        <v>45120</v>
      </c>
      <c r="S4" s="62">
        <f t="shared" si="0"/>
        <v>48000</v>
      </c>
      <c r="T4" s="62">
        <f t="shared" si="0"/>
        <v>50880</v>
      </c>
      <c r="U4" s="62">
        <f t="shared" si="0"/>
        <v>53760</v>
      </c>
      <c r="V4" s="62">
        <f t="shared" si="0"/>
        <v>56640</v>
      </c>
      <c r="W4" s="62">
        <f t="shared" si="0"/>
        <v>59520</v>
      </c>
      <c r="X4" s="62">
        <f t="shared" si="0"/>
        <v>62400</v>
      </c>
      <c r="Y4" s="62">
        <f t="shared" si="0"/>
        <v>65280</v>
      </c>
      <c r="Z4" s="62">
        <f t="shared" si="0"/>
        <v>68160</v>
      </c>
    </row>
    <row r="5" spans="2:26" s="60" customFormat="1" ht="15">
      <c r="B5" s="60" t="s">
        <v>12</v>
      </c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0">
        <v>6</v>
      </c>
      <c r="I5" s="60">
        <v>7</v>
      </c>
      <c r="J5" s="60">
        <v>8</v>
      </c>
      <c r="K5" s="60">
        <v>9</v>
      </c>
      <c r="L5" s="60">
        <v>10</v>
      </c>
      <c r="M5" s="60">
        <v>11</v>
      </c>
      <c r="N5" s="60">
        <v>12</v>
      </c>
      <c r="O5" s="60">
        <v>13</v>
      </c>
      <c r="P5" s="60">
        <v>14</v>
      </c>
      <c r="Q5" s="60">
        <v>15</v>
      </c>
      <c r="R5" s="60">
        <v>16</v>
      </c>
      <c r="S5" s="60">
        <v>17</v>
      </c>
      <c r="T5" s="60">
        <v>18</v>
      </c>
      <c r="U5" s="60">
        <v>19</v>
      </c>
      <c r="V5" s="60">
        <v>20</v>
      </c>
      <c r="W5" s="60">
        <v>21</v>
      </c>
      <c r="X5" s="60">
        <v>22</v>
      </c>
      <c r="Y5" s="60">
        <v>23</v>
      </c>
      <c r="Z5" s="60">
        <v>24</v>
      </c>
    </row>
    <row r="6" spans="1:26" s="61" customFormat="1" ht="15">
      <c r="A6" s="60" t="s">
        <v>259</v>
      </c>
      <c r="C6" s="62">
        <f>4*480</f>
        <v>1920</v>
      </c>
      <c r="D6" s="62">
        <f>6*480</f>
        <v>2880</v>
      </c>
      <c r="E6" s="62">
        <v>2880</v>
      </c>
      <c r="F6" s="62">
        <v>2880</v>
      </c>
      <c r="G6" s="62">
        <v>2880</v>
      </c>
      <c r="H6" s="62">
        <v>2880</v>
      </c>
      <c r="I6" s="62">
        <v>2880</v>
      </c>
      <c r="J6" s="62">
        <v>2880</v>
      </c>
      <c r="K6" s="62">
        <v>2880</v>
      </c>
      <c r="L6" s="62">
        <v>2880</v>
      </c>
      <c r="M6" s="62">
        <v>2880</v>
      </c>
      <c r="N6" s="62">
        <v>2880</v>
      </c>
      <c r="O6" s="62">
        <v>2880</v>
      </c>
      <c r="P6" s="62">
        <v>2880</v>
      </c>
      <c r="Q6" s="62">
        <v>2880</v>
      </c>
      <c r="R6" s="62">
        <v>2880</v>
      </c>
      <c r="S6" s="62">
        <v>2880</v>
      </c>
      <c r="T6" s="62">
        <v>2880</v>
      </c>
      <c r="U6" s="62">
        <v>2880</v>
      </c>
      <c r="V6" s="62">
        <v>2880</v>
      </c>
      <c r="W6" s="62">
        <v>2880</v>
      </c>
      <c r="X6" s="62">
        <v>2880</v>
      </c>
      <c r="Y6" s="62">
        <v>2880</v>
      </c>
      <c r="Z6" s="62">
        <v>2880</v>
      </c>
    </row>
    <row r="7" spans="1:26" s="61" customFormat="1" ht="15">
      <c r="A7" s="60" t="s">
        <v>260</v>
      </c>
      <c r="C7" s="62"/>
      <c r="D7" s="62"/>
      <c r="E7" s="62">
        <v>1920</v>
      </c>
      <c r="F7" s="62">
        <v>2880</v>
      </c>
      <c r="G7" s="62">
        <v>2880</v>
      </c>
      <c r="H7" s="62">
        <v>2880</v>
      </c>
      <c r="I7" s="62">
        <v>2880</v>
      </c>
      <c r="J7" s="62">
        <v>2880</v>
      </c>
      <c r="K7" s="62">
        <v>2880</v>
      </c>
      <c r="L7" s="62">
        <v>2880</v>
      </c>
      <c r="M7" s="62">
        <v>2880</v>
      </c>
      <c r="N7" s="62">
        <v>2880</v>
      </c>
      <c r="O7" s="62">
        <v>2880</v>
      </c>
      <c r="P7" s="62">
        <v>2880</v>
      </c>
      <c r="Q7" s="62">
        <v>2880</v>
      </c>
      <c r="R7" s="62">
        <v>2880</v>
      </c>
      <c r="S7" s="62">
        <v>2880</v>
      </c>
      <c r="T7" s="62">
        <v>2880</v>
      </c>
      <c r="U7" s="62">
        <v>2880</v>
      </c>
      <c r="V7" s="62">
        <v>2880</v>
      </c>
      <c r="W7" s="62">
        <v>2880</v>
      </c>
      <c r="X7" s="62">
        <v>2880</v>
      </c>
      <c r="Y7" s="62">
        <v>2880</v>
      </c>
      <c r="Z7" s="62">
        <v>2880</v>
      </c>
    </row>
    <row r="8" spans="1:27" s="61" customFormat="1" ht="15">
      <c r="A8" s="60" t="s">
        <v>261</v>
      </c>
      <c r="C8" s="62"/>
      <c r="D8" s="62"/>
      <c r="E8" s="62"/>
      <c r="F8" s="62">
        <v>1920</v>
      </c>
      <c r="G8" s="62">
        <v>2880</v>
      </c>
      <c r="H8" s="62">
        <v>2880</v>
      </c>
      <c r="I8" s="62">
        <v>2880</v>
      </c>
      <c r="J8" s="62">
        <v>2880</v>
      </c>
      <c r="K8" s="62">
        <v>2880</v>
      </c>
      <c r="L8" s="62">
        <v>2880</v>
      </c>
      <c r="M8" s="62">
        <v>2880</v>
      </c>
      <c r="N8" s="62">
        <v>2880</v>
      </c>
      <c r="O8" s="62">
        <v>2880</v>
      </c>
      <c r="P8" s="62">
        <v>2880</v>
      </c>
      <c r="Q8" s="62">
        <v>2880</v>
      </c>
      <c r="R8" s="62">
        <v>2880</v>
      </c>
      <c r="S8" s="62">
        <v>2880</v>
      </c>
      <c r="T8" s="62">
        <v>2880</v>
      </c>
      <c r="U8" s="62">
        <v>2880</v>
      </c>
      <c r="V8" s="62">
        <v>2880</v>
      </c>
      <c r="W8" s="62">
        <v>2880</v>
      </c>
      <c r="X8" s="62">
        <v>2880</v>
      </c>
      <c r="Y8" s="62">
        <v>2880</v>
      </c>
      <c r="Z8" s="62">
        <v>2880</v>
      </c>
      <c r="AA8" s="62"/>
    </row>
    <row r="9" spans="1:28" s="61" customFormat="1" ht="15">
      <c r="A9" s="60" t="s">
        <v>262</v>
      </c>
      <c r="C9" s="62"/>
      <c r="D9" s="62"/>
      <c r="E9" s="62"/>
      <c r="F9" s="62"/>
      <c r="G9" s="62">
        <v>1920</v>
      </c>
      <c r="H9" s="62">
        <v>2880</v>
      </c>
      <c r="I9" s="62">
        <v>2880</v>
      </c>
      <c r="J9" s="62">
        <v>2880</v>
      </c>
      <c r="K9" s="62">
        <v>2880</v>
      </c>
      <c r="L9" s="62">
        <v>2880</v>
      </c>
      <c r="M9" s="62">
        <v>2880</v>
      </c>
      <c r="N9" s="62">
        <v>2880</v>
      </c>
      <c r="O9" s="62">
        <v>2880</v>
      </c>
      <c r="P9" s="62">
        <v>2880</v>
      </c>
      <c r="Q9" s="62">
        <v>2880</v>
      </c>
      <c r="R9" s="62">
        <v>2880</v>
      </c>
      <c r="S9" s="62">
        <v>2880</v>
      </c>
      <c r="T9" s="62">
        <v>2880</v>
      </c>
      <c r="U9" s="62">
        <v>2880</v>
      </c>
      <c r="V9" s="62">
        <v>2880</v>
      </c>
      <c r="W9" s="62">
        <v>2880</v>
      </c>
      <c r="X9" s="62">
        <v>2880</v>
      </c>
      <c r="Y9" s="62">
        <v>2880</v>
      </c>
      <c r="Z9" s="62">
        <v>2880</v>
      </c>
      <c r="AA9" s="62"/>
      <c r="AB9" s="62"/>
    </row>
    <row r="10" spans="1:29" s="61" customFormat="1" ht="15">
      <c r="A10" s="60" t="s">
        <v>263</v>
      </c>
      <c r="C10" s="62"/>
      <c r="D10" s="62"/>
      <c r="E10" s="62"/>
      <c r="F10" s="62"/>
      <c r="G10" s="62"/>
      <c r="H10" s="62">
        <v>1920</v>
      </c>
      <c r="I10" s="62">
        <v>2880</v>
      </c>
      <c r="J10" s="62">
        <v>2880</v>
      </c>
      <c r="K10" s="62">
        <v>2880</v>
      </c>
      <c r="L10" s="62">
        <v>2880</v>
      </c>
      <c r="M10" s="62">
        <v>2880</v>
      </c>
      <c r="N10" s="62">
        <v>2880</v>
      </c>
      <c r="O10" s="62">
        <v>2880</v>
      </c>
      <c r="P10" s="62">
        <v>2880</v>
      </c>
      <c r="Q10" s="62">
        <v>2880</v>
      </c>
      <c r="R10" s="62">
        <v>2880</v>
      </c>
      <c r="S10" s="62">
        <v>2880</v>
      </c>
      <c r="T10" s="62">
        <v>2880</v>
      </c>
      <c r="U10" s="62">
        <v>2880</v>
      </c>
      <c r="V10" s="62">
        <v>2880</v>
      </c>
      <c r="W10" s="62">
        <v>2880</v>
      </c>
      <c r="X10" s="62">
        <v>2880</v>
      </c>
      <c r="Y10" s="62">
        <v>2880</v>
      </c>
      <c r="Z10" s="62">
        <v>2880</v>
      </c>
      <c r="AA10" s="62"/>
      <c r="AB10" s="62"/>
      <c r="AC10" s="62"/>
    </row>
    <row r="11" spans="1:32" s="61" customFormat="1" ht="15">
      <c r="A11" s="60" t="s">
        <v>264</v>
      </c>
      <c r="C11" s="62"/>
      <c r="D11" s="62"/>
      <c r="E11" s="62"/>
      <c r="F11" s="62"/>
      <c r="G11" s="62"/>
      <c r="H11" s="62"/>
      <c r="I11" s="62"/>
      <c r="J11" s="62"/>
      <c r="K11" s="62">
        <v>1920</v>
      </c>
      <c r="L11" s="62">
        <v>2880</v>
      </c>
      <c r="M11" s="62">
        <v>2880</v>
      </c>
      <c r="N11" s="62">
        <v>2880</v>
      </c>
      <c r="O11" s="62">
        <v>2880</v>
      </c>
      <c r="P11" s="62">
        <v>2880</v>
      </c>
      <c r="Q11" s="62">
        <v>2880</v>
      </c>
      <c r="R11" s="62">
        <v>2880</v>
      </c>
      <c r="S11" s="62">
        <v>2880</v>
      </c>
      <c r="T11" s="62">
        <v>2880</v>
      </c>
      <c r="U11" s="62">
        <v>2880</v>
      </c>
      <c r="V11" s="62">
        <v>2880</v>
      </c>
      <c r="W11" s="62">
        <v>2880</v>
      </c>
      <c r="X11" s="62">
        <v>2880</v>
      </c>
      <c r="Y11" s="62">
        <v>2880</v>
      </c>
      <c r="Z11" s="62">
        <v>2880</v>
      </c>
      <c r="AA11" s="62"/>
      <c r="AB11" s="62"/>
      <c r="AC11" s="62"/>
      <c r="AD11" s="62"/>
      <c r="AE11" s="62"/>
      <c r="AF11" s="62"/>
    </row>
    <row r="12" spans="1:33" s="61" customFormat="1" ht="15">
      <c r="A12" s="60" t="s">
        <v>265</v>
      </c>
      <c r="C12" s="62"/>
      <c r="D12" s="62"/>
      <c r="E12" s="62"/>
      <c r="F12" s="62"/>
      <c r="G12" s="62"/>
      <c r="H12" s="62"/>
      <c r="I12" s="62"/>
      <c r="J12" s="62"/>
      <c r="K12" s="62"/>
      <c r="L12" s="62">
        <v>1920</v>
      </c>
      <c r="M12" s="62">
        <v>2880</v>
      </c>
      <c r="N12" s="62">
        <v>2880</v>
      </c>
      <c r="O12" s="62">
        <v>2880</v>
      </c>
      <c r="P12" s="62">
        <v>2880</v>
      </c>
      <c r="Q12" s="62">
        <v>2880</v>
      </c>
      <c r="R12" s="62">
        <v>2880</v>
      </c>
      <c r="S12" s="62">
        <v>2880</v>
      </c>
      <c r="T12" s="62">
        <v>2880</v>
      </c>
      <c r="U12" s="62">
        <v>2880</v>
      </c>
      <c r="V12" s="62">
        <v>2880</v>
      </c>
      <c r="W12" s="62">
        <v>2880</v>
      </c>
      <c r="X12" s="62">
        <v>2880</v>
      </c>
      <c r="Y12" s="62">
        <v>2880</v>
      </c>
      <c r="Z12" s="62">
        <v>2880</v>
      </c>
      <c r="AA12" s="62"/>
      <c r="AB12" s="62"/>
      <c r="AC12" s="62"/>
      <c r="AD12" s="62"/>
      <c r="AE12" s="62"/>
      <c r="AF12" s="62"/>
      <c r="AG12" s="62"/>
    </row>
    <row r="13" spans="1:34" s="61" customFormat="1" ht="15">
      <c r="A13" s="60" t="s">
        <v>266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O13" s="62">
        <v>1920</v>
      </c>
      <c r="P13" s="62">
        <v>2880</v>
      </c>
      <c r="Q13" s="62">
        <v>2880</v>
      </c>
      <c r="R13" s="62">
        <v>2880</v>
      </c>
      <c r="S13" s="62">
        <v>2880</v>
      </c>
      <c r="T13" s="62">
        <v>2880</v>
      </c>
      <c r="U13" s="62">
        <v>2880</v>
      </c>
      <c r="V13" s="62">
        <v>2880</v>
      </c>
      <c r="W13" s="62">
        <v>2880</v>
      </c>
      <c r="X13" s="62">
        <v>2880</v>
      </c>
      <c r="Y13" s="62">
        <v>2880</v>
      </c>
      <c r="Z13" s="62">
        <v>2880</v>
      </c>
      <c r="AA13" s="62"/>
      <c r="AB13" s="62"/>
      <c r="AC13" s="62"/>
      <c r="AD13" s="62"/>
      <c r="AE13" s="62"/>
      <c r="AF13" s="62"/>
      <c r="AG13" s="62"/>
      <c r="AH13" s="62"/>
    </row>
    <row r="14" spans="1:36" s="61" customFormat="1" ht="15">
      <c r="A14" s="60" t="s">
        <v>267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P14" s="62">
        <v>1920</v>
      </c>
      <c r="Q14" s="62">
        <v>2880</v>
      </c>
      <c r="R14" s="62">
        <v>2880</v>
      </c>
      <c r="S14" s="62">
        <v>2880</v>
      </c>
      <c r="T14" s="62">
        <v>2880</v>
      </c>
      <c r="U14" s="62">
        <v>2880</v>
      </c>
      <c r="V14" s="62">
        <v>2880</v>
      </c>
      <c r="W14" s="62">
        <v>2880</v>
      </c>
      <c r="X14" s="62">
        <v>2880</v>
      </c>
      <c r="Y14" s="62">
        <v>2880</v>
      </c>
      <c r="Z14" s="62">
        <v>2880</v>
      </c>
      <c r="AA14" s="62"/>
      <c r="AB14" s="62"/>
      <c r="AC14" s="62"/>
      <c r="AD14" s="62"/>
      <c r="AE14" s="62"/>
      <c r="AF14" s="62"/>
      <c r="AG14" s="62"/>
      <c r="AH14" s="62"/>
      <c r="AI14" s="62"/>
      <c r="AJ14" s="62"/>
    </row>
    <row r="15" spans="1:27" s="61" customFormat="1" ht="15">
      <c r="A15" s="60" t="s">
        <v>268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>
        <v>1920</v>
      </c>
      <c r="R15" s="62">
        <v>2880</v>
      </c>
      <c r="S15" s="62">
        <v>2880</v>
      </c>
      <c r="T15" s="62">
        <v>2880</v>
      </c>
      <c r="U15" s="62">
        <v>2880</v>
      </c>
      <c r="V15" s="62">
        <v>2880</v>
      </c>
      <c r="W15" s="62">
        <v>2880</v>
      </c>
      <c r="X15" s="62">
        <v>2880</v>
      </c>
      <c r="Y15" s="62">
        <v>2880</v>
      </c>
      <c r="Z15" s="62">
        <v>2880</v>
      </c>
      <c r="AA15" s="62"/>
    </row>
    <row r="16" spans="1:28" s="61" customFormat="1" ht="15">
      <c r="A16" s="60" t="s">
        <v>269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>
        <v>1920</v>
      </c>
      <c r="S16" s="62">
        <v>2880</v>
      </c>
      <c r="T16" s="62">
        <v>2880</v>
      </c>
      <c r="U16" s="62">
        <v>2880</v>
      </c>
      <c r="V16" s="62">
        <v>2880</v>
      </c>
      <c r="W16" s="62">
        <v>2880</v>
      </c>
      <c r="X16" s="62">
        <v>2880</v>
      </c>
      <c r="Y16" s="62">
        <v>2880</v>
      </c>
      <c r="Z16" s="62">
        <v>2880</v>
      </c>
      <c r="AA16" s="62"/>
      <c r="AB16" s="62"/>
    </row>
    <row r="17" spans="1:29" s="61" customFormat="1" ht="15">
      <c r="A17" s="60" t="s">
        <v>270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>
        <v>1920</v>
      </c>
      <c r="T17" s="62">
        <v>2880</v>
      </c>
      <c r="U17" s="62">
        <v>2880</v>
      </c>
      <c r="V17" s="62">
        <v>2880</v>
      </c>
      <c r="W17" s="62">
        <v>2880</v>
      </c>
      <c r="X17" s="62">
        <v>2880</v>
      </c>
      <c r="Y17" s="62">
        <v>2880</v>
      </c>
      <c r="Z17" s="62">
        <v>2880</v>
      </c>
      <c r="AA17" s="62"/>
      <c r="AB17" s="62"/>
      <c r="AC17" s="62"/>
    </row>
    <row r="18" spans="1:30" s="61" customFormat="1" ht="15">
      <c r="A18" s="60" t="s">
        <v>271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>
        <v>1920</v>
      </c>
      <c r="U18" s="62">
        <v>2880</v>
      </c>
      <c r="V18" s="62">
        <v>2880</v>
      </c>
      <c r="W18" s="62">
        <v>2880</v>
      </c>
      <c r="X18" s="62">
        <v>2880</v>
      </c>
      <c r="Y18" s="62">
        <v>2880</v>
      </c>
      <c r="Z18" s="62">
        <v>2880</v>
      </c>
      <c r="AA18" s="62"/>
      <c r="AB18" s="62"/>
      <c r="AC18" s="62"/>
      <c r="AD18" s="62"/>
    </row>
    <row r="19" spans="1:33" s="61" customFormat="1" ht="15">
      <c r="A19" s="60" t="s">
        <v>272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>
        <v>1920</v>
      </c>
      <c r="X19" s="62">
        <v>2880</v>
      </c>
      <c r="Y19" s="62">
        <v>2880</v>
      </c>
      <c r="Z19" s="62">
        <v>2880</v>
      </c>
      <c r="AA19" s="62"/>
      <c r="AB19" s="62"/>
      <c r="AC19" s="62"/>
      <c r="AD19" s="62"/>
      <c r="AE19" s="62"/>
      <c r="AF19" s="62"/>
      <c r="AG19" s="62"/>
    </row>
    <row r="20" spans="1:34" s="61" customFormat="1" ht="15">
      <c r="A20" s="60" t="s">
        <v>273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>
        <v>1920</v>
      </c>
      <c r="Y20" s="62">
        <v>2880</v>
      </c>
      <c r="Z20" s="62">
        <v>2880</v>
      </c>
      <c r="AA20" s="62"/>
      <c r="AB20" s="62"/>
      <c r="AC20" s="62"/>
      <c r="AD20" s="62"/>
      <c r="AE20" s="62"/>
      <c r="AF20" s="62"/>
      <c r="AG20" s="62"/>
      <c r="AH20" s="62"/>
    </row>
    <row r="21" spans="1:26" s="61" customFormat="1" ht="15">
      <c r="A21" s="133" t="s">
        <v>323</v>
      </c>
      <c r="C21" s="62">
        <f aca="true" t="shared" si="1" ref="C21:Z21">SUM(C6:C20)</f>
        <v>1920</v>
      </c>
      <c r="D21" s="62">
        <f t="shared" si="1"/>
        <v>2880</v>
      </c>
      <c r="E21" s="62">
        <f t="shared" si="1"/>
        <v>4800</v>
      </c>
      <c r="F21" s="62">
        <f t="shared" si="1"/>
        <v>7680</v>
      </c>
      <c r="G21" s="62">
        <f t="shared" si="1"/>
        <v>10560</v>
      </c>
      <c r="H21" s="62">
        <f t="shared" si="1"/>
        <v>13440</v>
      </c>
      <c r="I21" s="62">
        <f t="shared" si="1"/>
        <v>14400</v>
      </c>
      <c r="J21" s="62">
        <f t="shared" si="1"/>
        <v>14400</v>
      </c>
      <c r="K21" s="62">
        <f t="shared" si="1"/>
        <v>16320</v>
      </c>
      <c r="L21" s="62">
        <f t="shared" si="1"/>
        <v>19200</v>
      </c>
      <c r="M21" s="62">
        <f t="shared" si="1"/>
        <v>20160</v>
      </c>
      <c r="N21" s="62">
        <f t="shared" si="1"/>
        <v>20160</v>
      </c>
      <c r="O21" s="62">
        <f t="shared" si="1"/>
        <v>22080</v>
      </c>
      <c r="P21" s="62">
        <f t="shared" si="1"/>
        <v>24960</v>
      </c>
      <c r="Q21" s="62">
        <f t="shared" si="1"/>
        <v>27840</v>
      </c>
      <c r="R21" s="62">
        <f t="shared" si="1"/>
        <v>30720</v>
      </c>
      <c r="S21" s="62">
        <f t="shared" si="1"/>
        <v>33600</v>
      </c>
      <c r="T21" s="62">
        <f t="shared" si="1"/>
        <v>36480</v>
      </c>
      <c r="U21" s="62">
        <f t="shared" si="1"/>
        <v>37440</v>
      </c>
      <c r="V21" s="62">
        <f t="shared" si="1"/>
        <v>37440</v>
      </c>
      <c r="W21" s="62">
        <f t="shared" si="1"/>
        <v>39360</v>
      </c>
      <c r="X21" s="62">
        <f t="shared" si="1"/>
        <v>42240</v>
      </c>
      <c r="Y21" s="62">
        <f t="shared" si="1"/>
        <v>43200</v>
      </c>
      <c r="Z21" s="62">
        <f t="shared" si="1"/>
        <v>43200</v>
      </c>
    </row>
    <row r="22" spans="1:26" s="61" customFormat="1" ht="15">
      <c r="A22" s="133" t="s">
        <v>324</v>
      </c>
      <c r="C22" s="62">
        <v>1920</v>
      </c>
      <c r="D22" s="62">
        <f aca="true" t="shared" si="2" ref="D22:Z22">C22+D21</f>
        <v>4800</v>
      </c>
      <c r="E22" s="62">
        <f t="shared" si="2"/>
        <v>9600</v>
      </c>
      <c r="F22" s="62">
        <f t="shared" si="2"/>
        <v>17280</v>
      </c>
      <c r="G22" s="62">
        <f t="shared" si="2"/>
        <v>27840</v>
      </c>
      <c r="H22" s="62">
        <f t="shared" si="2"/>
        <v>41280</v>
      </c>
      <c r="I22" s="62">
        <f t="shared" si="2"/>
        <v>55680</v>
      </c>
      <c r="J22" s="62">
        <f t="shared" si="2"/>
        <v>70080</v>
      </c>
      <c r="K22" s="62">
        <f t="shared" si="2"/>
        <v>86400</v>
      </c>
      <c r="L22" s="62">
        <f t="shared" si="2"/>
        <v>105600</v>
      </c>
      <c r="M22" s="62">
        <f t="shared" si="2"/>
        <v>125760</v>
      </c>
      <c r="N22" s="62">
        <f t="shared" si="2"/>
        <v>145920</v>
      </c>
      <c r="O22" s="62">
        <f t="shared" si="2"/>
        <v>168000</v>
      </c>
      <c r="P22" s="62">
        <f t="shared" si="2"/>
        <v>192960</v>
      </c>
      <c r="Q22" s="62">
        <f t="shared" si="2"/>
        <v>220800</v>
      </c>
      <c r="R22" s="62">
        <f t="shared" si="2"/>
        <v>251520</v>
      </c>
      <c r="S22" s="62">
        <f t="shared" si="2"/>
        <v>285120</v>
      </c>
      <c r="T22" s="62">
        <f t="shared" si="2"/>
        <v>321600</v>
      </c>
      <c r="U22" s="62">
        <f t="shared" si="2"/>
        <v>359040</v>
      </c>
      <c r="V22" s="62">
        <f t="shared" si="2"/>
        <v>396480</v>
      </c>
      <c r="W22" s="62">
        <f t="shared" si="2"/>
        <v>435840</v>
      </c>
      <c r="X22" s="62">
        <f t="shared" si="2"/>
        <v>478080</v>
      </c>
      <c r="Y22" s="62">
        <f t="shared" si="2"/>
        <v>521280</v>
      </c>
      <c r="Z22" s="62">
        <f t="shared" si="2"/>
        <v>564480</v>
      </c>
    </row>
    <row r="23" s="61" customFormat="1" ht="15">
      <c r="A23" s="60"/>
    </row>
    <row r="24" s="61" customFormat="1" ht="15">
      <c r="A24" s="60"/>
    </row>
    <row r="25" spans="1:15" s="61" customFormat="1" ht="15">
      <c r="A25" s="133" t="s">
        <v>137</v>
      </c>
      <c r="C25" s="60" t="s">
        <v>274</v>
      </c>
      <c r="D25" s="63">
        <v>10000</v>
      </c>
      <c r="E25" s="63">
        <v>27250</v>
      </c>
      <c r="F25" s="63">
        <v>49500</v>
      </c>
      <c r="G25" s="63">
        <v>71750</v>
      </c>
      <c r="H25" s="63">
        <v>94000</v>
      </c>
      <c r="I25" s="63">
        <v>116250</v>
      </c>
      <c r="J25" s="63">
        <v>138750</v>
      </c>
      <c r="K25" s="63">
        <v>161000</v>
      </c>
      <c r="L25" s="63">
        <v>183250</v>
      </c>
      <c r="M25" s="63">
        <v>205500</v>
      </c>
      <c r="N25" s="63">
        <v>227750</v>
      </c>
      <c r="O25" s="63">
        <v>250000</v>
      </c>
    </row>
    <row r="26" spans="1:15" s="61" customFormat="1" ht="15">
      <c r="A26" s="60"/>
      <c r="C26" s="60" t="s">
        <v>275</v>
      </c>
      <c r="D26" s="60">
        <v>20</v>
      </c>
      <c r="E26" s="60">
        <v>109</v>
      </c>
      <c r="F26" s="60">
        <v>198</v>
      </c>
      <c r="G26" s="60">
        <v>287</v>
      </c>
      <c r="H26" s="60">
        <v>376</v>
      </c>
      <c r="I26" s="60">
        <v>465</v>
      </c>
      <c r="J26" s="60">
        <v>555</v>
      </c>
      <c r="K26" s="60">
        <v>644</v>
      </c>
      <c r="L26" s="60">
        <v>733</v>
      </c>
      <c r="M26" s="60">
        <v>822</v>
      </c>
      <c r="N26" s="60">
        <v>911</v>
      </c>
      <c r="O26" s="60">
        <v>1000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12.66015625" style="0" customWidth="1"/>
    <col min="2" max="2" width="51.33203125" style="0" customWidth="1"/>
    <col min="3" max="3" width="19.83203125" style="0" customWidth="1"/>
    <col min="4" max="4" width="21.16015625" style="0" customWidth="1"/>
    <col min="5" max="5" width="20.33203125" style="0" customWidth="1"/>
    <col min="6" max="6" width="20" style="0" customWidth="1"/>
  </cols>
  <sheetData>
    <row r="1" spans="1:6" s="68" customFormat="1" ht="26.25">
      <c r="A1" s="64"/>
      <c r="B1" s="65"/>
      <c r="C1" s="66" t="s">
        <v>276</v>
      </c>
      <c r="D1" s="67"/>
      <c r="E1" s="67"/>
      <c r="F1" s="67"/>
    </row>
    <row r="2" spans="1:6" s="72" customFormat="1" ht="29.25" customHeight="1" thickBot="1">
      <c r="A2" s="69"/>
      <c r="B2" s="70" t="s">
        <v>133</v>
      </c>
      <c r="C2" s="71" t="s">
        <v>138</v>
      </c>
      <c r="D2" s="71" t="s">
        <v>134</v>
      </c>
      <c r="E2" s="71" t="s">
        <v>139</v>
      </c>
      <c r="F2" s="71" t="s">
        <v>140</v>
      </c>
    </row>
    <row r="3" spans="1:6" s="52" customFormat="1" ht="15.75" thickTop="1">
      <c r="A3" s="73"/>
      <c r="B3" s="74" t="s">
        <v>137</v>
      </c>
      <c r="C3" s="75">
        <f>SUM(C4:C23)</f>
        <v>127780672</v>
      </c>
      <c r="D3" s="75">
        <v>7387724</v>
      </c>
      <c r="E3" s="75">
        <v>115074924</v>
      </c>
      <c r="F3" s="75">
        <v>103585</v>
      </c>
    </row>
    <row r="4" spans="1:6" s="52" customFormat="1" ht="15">
      <c r="A4" s="76" t="s">
        <v>94</v>
      </c>
      <c r="B4" s="77" t="s">
        <v>115</v>
      </c>
      <c r="C4" s="78">
        <v>21858830</v>
      </c>
      <c r="D4" s="78">
        <f aca="true" t="shared" si="0" ref="D4:D23">(C4/$C$3)*$D$3</f>
        <v>1263782.702621254</v>
      </c>
      <c r="E4" s="78">
        <f aca="true" t="shared" si="1" ref="E4:E23">(D4/$D$3)*$E$3</f>
        <v>19685318.300555814</v>
      </c>
      <c r="F4" s="78">
        <f aca="true" t="shared" si="2" ref="F4:F23">(D4/$D$3)*$F$3</f>
        <v>17719.791812880743</v>
      </c>
    </row>
    <row r="5" spans="1:6" s="52" customFormat="1" ht="15">
      <c r="A5" s="76" t="s">
        <v>95</v>
      </c>
      <c r="B5" s="77" t="s">
        <v>116</v>
      </c>
      <c r="C5" s="78">
        <v>17516110</v>
      </c>
      <c r="D5" s="78">
        <f t="shared" si="0"/>
        <v>1012705.4757830668</v>
      </c>
      <c r="E5" s="78">
        <f t="shared" si="1"/>
        <v>15774412.4794213</v>
      </c>
      <c r="F5" s="78">
        <f t="shared" si="2"/>
        <v>14199.379498880708</v>
      </c>
    </row>
    <row r="6" spans="1:6" s="52" customFormat="1" ht="15">
      <c r="A6" s="76" t="s">
        <v>96</v>
      </c>
      <c r="B6" s="77" t="s">
        <v>117</v>
      </c>
      <c r="C6" s="78">
        <v>9608458</v>
      </c>
      <c r="D6" s="78">
        <f t="shared" si="0"/>
        <v>555519.3493550573</v>
      </c>
      <c r="E6" s="78">
        <f t="shared" si="1"/>
        <v>8653050.236793183</v>
      </c>
      <c r="F6" s="78">
        <f t="shared" si="2"/>
        <v>7789.066267627704</v>
      </c>
    </row>
    <row r="7" spans="1:6" s="52" customFormat="1" ht="15" customHeight="1">
      <c r="A7" s="76" t="s">
        <v>97</v>
      </c>
      <c r="B7" s="77" t="s">
        <v>118</v>
      </c>
      <c r="C7" s="78">
        <v>8026807</v>
      </c>
      <c r="D7" s="78">
        <f t="shared" si="0"/>
        <v>464075.1515007528</v>
      </c>
      <c r="E7" s="78">
        <f t="shared" si="1"/>
        <v>7228669.180012357</v>
      </c>
      <c r="F7" s="78">
        <f t="shared" si="2"/>
        <v>6506.905857366284</v>
      </c>
    </row>
    <row r="8" spans="1:6" s="52" customFormat="1" ht="15">
      <c r="A8" s="76" t="s">
        <v>98</v>
      </c>
      <c r="B8" s="77" t="s">
        <v>119</v>
      </c>
      <c r="C8" s="78">
        <v>7159693</v>
      </c>
      <c r="D8" s="78">
        <f t="shared" si="0"/>
        <v>413942.3825281808</v>
      </c>
      <c r="E8" s="78">
        <f t="shared" si="1"/>
        <v>6447775.8251133</v>
      </c>
      <c r="F8" s="78">
        <f t="shared" si="2"/>
        <v>5803.982619570195</v>
      </c>
    </row>
    <row r="9" spans="1:6" s="52" customFormat="1" ht="15" customHeight="1">
      <c r="A9" s="76" t="s">
        <v>99</v>
      </c>
      <c r="B9" s="77" t="s">
        <v>120</v>
      </c>
      <c r="C9" s="78">
        <v>5951797</v>
      </c>
      <c r="D9" s="78">
        <f t="shared" si="0"/>
        <v>344107.0770079218</v>
      </c>
      <c r="E9" s="78">
        <f t="shared" si="1"/>
        <v>5359985.8000310715</v>
      </c>
      <c r="F9" s="78">
        <f t="shared" si="2"/>
        <v>4824.805524931032</v>
      </c>
    </row>
    <row r="10" spans="1:6" s="52" customFormat="1" ht="15">
      <c r="A10" s="76" t="s">
        <v>100</v>
      </c>
      <c r="B10" s="77" t="s">
        <v>121</v>
      </c>
      <c r="C10" s="78">
        <v>5931956</v>
      </c>
      <c r="D10" s="78">
        <f t="shared" si="0"/>
        <v>342959.956480304</v>
      </c>
      <c r="E10" s="78">
        <f t="shared" si="1"/>
        <v>5342117.670748703</v>
      </c>
      <c r="F10" s="78">
        <f t="shared" si="2"/>
        <v>4808.7214806633665</v>
      </c>
    </row>
    <row r="11" spans="1:6" s="52" customFormat="1" ht="15">
      <c r="A11" s="76" t="s">
        <v>101</v>
      </c>
      <c r="B11" s="77" t="s">
        <v>122</v>
      </c>
      <c r="C11" s="78">
        <v>5809111</v>
      </c>
      <c r="D11" s="78">
        <f t="shared" si="0"/>
        <v>335857.59161889524</v>
      </c>
      <c r="E11" s="78">
        <f t="shared" si="1"/>
        <v>5231487.644959044</v>
      </c>
      <c r="F11" s="78">
        <f t="shared" si="2"/>
        <v>4709.137567651859</v>
      </c>
    </row>
    <row r="12" spans="1:6" s="52" customFormat="1" ht="15">
      <c r="A12" s="76" t="s">
        <v>102</v>
      </c>
      <c r="B12" s="77" t="s">
        <v>123</v>
      </c>
      <c r="C12" s="78">
        <v>5428855</v>
      </c>
      <c r="D12" s="78">
        <f t="shared" si="0"/>
        <v>313872.83967343665</v>
      </c>
      <c r="E12" s="78">
        <f t="shared" si="1"/>
        <v>4889042.033931548</v>
      </c>
      <c r="F12" s="78">
        <f t="shared" si="2"/>
        <v>4400.884236819477</v>
      </c>
    </row>
    <row r="13" spans="1:6" s="52" customFormat="1" ht="15">
      <c r="A13" s="76" t="s">
        <v>103</v>
      </c>
      <c r="B13" s="77" t="s">
        <v>124</v>
      </c>
      <c r="C13" s="78">
        <v>5361723</v>
      </c>
      <c r="D13" s="78">
        <f t="shared" si="0"/>
        <v>309991.5587269098</v>
      </c>
      <c r="E13" s="78">
        <f t="shared" si="1"/>
        <v>4828585.239667952</v>
      </c>
      <c r="F13" s="78">
        <f t="shared" si="2"/>
        <v>4346.463892090033</v>
      </c>
    </row>
    <row r="14" spans="1:6" s="52" customFormat="1" ht="15">
      <c r="A14" s="76" t="s">
        <v>104</v>
      </c>
      <c r="B14" s="77" t="s">
        <v>125</v>
      </c>
      <c r="C14" s="78">
        <v>5280752</v>
      </c>
      <c r="D14" s="78">
        <f t="shared" si="0"/>
        <v>305310.1668493964</v>
      </c>
      <c r="E14" s="78">
        <f t="shared" si="1"/>
        <v>4755665.513035085</v>
      </c>
      <c r="F14" s="78">
        <f t="shared" si="2"/>
        <v>4280.825005521961</v>
      </c>
    </row>
    <row r="15" spans="1:6" s="52" customFormat="1" ht="15">
      <c r="A15" s="76" t="s">
        <v>105</v>
      </c>
      <c r="B15" s="77" t="s">
        <v>126</v>
      </c>
      <c r="C15" s="78">
        <v>5034362</v>
      </c>
      <c r="D15" s="78">
        <f t="shared" si="0"/>
        <v>291064.96616395947</v>
      </c>
      <c r="E15" s="78">
        <f t="shared" si="1"/>
        <v>4533775.065281297</v>
      </c>
      <c r="F15" s="78">
        <f t="shared" si="2"/>
        <v>4081.0897266998254</v>
      </c>
    </row>
    <row r="16" spans="1:6" s="52" customFormat="1" ht="15">
      <c r="A16" s="76" t="s">
        <v>106</v>
      </c>
      <c r="B16" s="77" t="s">
        <v>127</v>
      </c>
      <c r="C16" s="78">
        <v>3763569</v>
      </c>
      <c r="D16" s="78">
        <f t="shared" si="0"/>
        <v>217593.22902102128</v>
      </c>
      <c r="E16" s="78">
        <f t="shared" si="1"/>
        <v>3389342.142791016</v>
      </c>
      <c r="F16" s="78">
        <f t="shared" si="2"/>
        <v>3050.925376765901</v>
      </c>
    </row>
    <row r="17" spans="1:6" s="52" customFormat="1" ht="15">
      <c r="A17" s="76" t="s">
        <v>107</v>
      </c>
      <c r="B17" s="77" t="s">
        <v>128</v>
      </c>
      <c r="C17" s="78">
        <v>3715360</v>
      </c>
      <c r="D17" s="78">
        <f t="shared" si="0"/>
        <v>214805.99382541986</v>
      </c>
      <c r="E17" s="78">
        <f t="shared" si="1"/>
        <v>3345926.758255271</v>
      </c>
      <c r="F17" s="78">
        <f t="shared" si="2"/>
        <v>3011.8449024904176</v>
      </c>
    </row>
    <row r="18" spans="1:6" s="52" customFormat="1" ht="15">
      <c r="A18" s="76" t="s">
        <v>108</v>
      </c>
      <c r="B18" s="79" t="s">
        <v>129</v>
      </c>
      <c r="C18" s="80">
        <v>3437464</v>
      </c>
      <c r="D18" s="78">
        <f t="shared" si="0"/>
        <v>198739.25292814238</v>
      </c>
      <c r="E18" s="78">
        <f t="shared" si="1"/>
        <v>3095663.0792545527</v>
      </c>
      <c r="F18" s="78">
        <f t="shared" si="2"/>
        <v>2786.569383826687</v>
      </c>
    </row>
    <row r="19" spans="1:6" s="52" customFormat="1" ht="15">
      <c r="A19" s="56" t="s">
        <v>109</v>
      </c>
      <c r="B19" s="79" t="s">
        <v>130</v>
      </c>
      <c r="C19" s="80">
        <v>2942303</v>
      </c>
      <c r="D19" s="78">
        <f t="shared" si="0"/>
        <v>170111.19246870137</v>
      </c>
      <c r="E19" s="78">
        <f t="shared" si="1"/>
        <v>2649737.936187814</v>
      </c>
      <c r="F19" s="78">
        <f t="shared" si="2"/>
        <v>2385.1686760185453</v>
      </c>
    </row>
    <row r="20" spans="1:6" s="52" customFormat="1" ht="15">
      <c r="A20" s="56" t="s">
        <v>110</v>
      </c>
      <c r="B20" s="79" t="s">
        <v>131</v>
      </c>
      <c r="C20" s="80">
        <v>2931714</v>
      </c>
      <c r="D20" s="78">
        <f t="shared" si="0"/>
        <v>169498.9824355909</v>
      </c>
      <c r="E20" s="78">
        <f t="shared" si="1"/>
        <v>2640201.8432000107</v>
      </c>
      <c r="F20" s="78">
        <f t="shared" si="2"/>
        <v>2376.584736461552</v>
      </c>
    </row>
    <row r="21" spans="1:6" s="52" customFormat="1" ht="15">
      <c r="A21" s="56" t="s">
        <v>111</v>
      </c>
      <c r="B21" s="79" t="s">
        <v>132</v>
      </c>
      <c r="C21" s="80">
        <v>2824778</v>
      </c>
      <c r="D21" s="78">
        <f t="shared" si="0"/>
        <v>163316.4069232004</v>
      </c>
      <c r="E21" s="78">
        <f t="shared" si="1"/>
        <v>2543898.9213241264</v>
      </c>
      <c r="F21" s="78">
        <f t="shared" si="2"/>
        <v>2289.8974042803593</v>
      </c>
    </row>
    <row r="22" spans="1:6" s="52" customFormat="1" ht="15">
      <c r="A22" s="56" t="s">
        <v>112</v>
      </c>
      <c r="B22" s="81" t="s">
        <v>135</v>
      </c>
      <c r="C22" s="82">
        <v>2609063</v>
      </c>
      <c r="D22" s="78">
        <f t="shared" si="0"/>
        <v>150844.7016354085</v>
      </c>
      <c r="E22" s="78">
        <f t="shared" si="1"/>
        <v>2349633.3345015747</v>
      </c>
      <c r="F22" s="78">
        <f t="shared" si="2"/>
        <v>2115.0287177625737</v>
      </c>
    </row>
    <row r="23" spans="1:6" s="52" customFormat="1" ht="15">
      <c r="A23" s="56" t="s">
        <v>113</v>
      </c>
      <c r="B23" s="83" t="s">
        <v>136</v>
      </c>
      <c r="C23" s="82">
        <v>2587967</v>
      </c>
      <c r="D23" s="78">
        <f t="shared" si="0"/>
        <v>149625.0224533801</v>
      </c>
      <c r="E23" s="78">
        <f t="shared" si="1"/>
        <v>2330634.994934977</v>
      </c>
      <c r="F23" s="78">
        <f t="shared" si="2"/>
        <v>2097.92731169077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Financial Model</dc:title>
  <dc:subject/>
  <dc:creator>Marty Zwilling</dc:creator>
  <cp:keywords/>
  <dc:description/>
  <cp:lastModifiedBy>Martin C Zwilling</cp:lastModifiedBy>
  <cp:lastPrinted>2008-06-03T17:32:18Z</cp:lastPrinted>
  <dcterms:created xsi:type="dcterms:W3CDTF">2008-01-31T00:31:15Z</dcterms:created>
  <dcterms:modified xsi:type="dcterms:W3CDTF">2009-04-09T14:51:41Z</dcterms:modified>
  <cp:category/>
  <cp:version/>
  <cp:contentType/>
  <cp:contentStatus/>
</cp:coreProperties>
</file>